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5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Diagnostic" sheetId="2" state="visible" r:id="rId4"/>
    <sheet name="Indicateurs" sheetId="3" state="visible" r:id="rId5"/>
    <sheet name="Parc" sheetId="4" state="visible" r:id="rId6"/>
    <sheet name="Registre" sheetId="5" state="visible" r:id="rId7"/>
    <sheet name="Vérifications" sheetId="6" state="visible" r:id="rId8"/>
    <sheet name="Sorties magasin" sheetId="7" state="visible" r:id="rId9"/>
    <sheet name="12 questions" sheetId="8" state="visible" r:id="rId10"/>
    <sheet name="Listes" sheetId="9" state="visible" r:id="rId11"/>
  </sheets>
  <definedNames>
    <definedName function="false" hidden="true" localSheetId="4" name="_xlnm._FilterDatabase" vbProcedure="false">Registre!$A$1:$P$1001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<sst xmlns="http://schemas.openxmlformats.org/spreadsheetml/2006/main" count="1894" uniqueCount="543">
  <si>
    <t xml:space="preserve">Faut-il une GMAO ? Autodiagnostic, registre de maintenance et 12 questions à poser à un éditeur</t>
  </si>
  <si>
    <t xml:space="preserve">Pro Industrie · fichier offert avec la vidéo « GMAO : c'est quoi, à quoi ça sert, à partir de quand il vous en faut une » · proindustrie.fr/maintenance/gmao/</t>
  </si>
  <si>
    <t xml:space="preserve">Ce que fait ce fichier</t>
  </si>
  <si>
    <t xml:space="preserve">1. Il tient le registre de maintenance d'un atelier : le parc, chaque intervention, les vérifications réglementaires et les pièces sorties du magasin.</t>
  </si>
  <si>
    <t xml:space="preserve">2. Il en tire huit mesures, les compare à des seuils et donne un score sur 8 : l'onglet Diagnostic dit si une GMAO vous ferait gagner du temps.</t>
  </si>
  <si>
    <t xml:space="preserve">3. Il prépare la suite : les 12 questions à poser à un éditeur avant de signer, avec une grille pour comparer trois offres.</t>
  </si>
  <si>
    <t xml:space="preserve">Comment s'en servir</t>
  </si>
  <si>
    <t xml:space="preserve">• Les données de l'exemple sont fictives : l'atelier des vidéos 01 et 02, 17 équipements, un an d'interventions (du 01/10/2025 au 30/09/2026).</t>
  </si>
  <si>
    <t xml:space="preserve">• Remplacez-les par les vôtres : onglet Parc d'abord, puis Registre, Vérifications et Sorties magasin. Les colonnes grisées se calculent seules.</t>
  </si>
  <si>
    <t xml:space="preserve">• Les cellules jaunes sont des réglages : seuils du diagnostic, coût d'une heure d'arrêt, heures d'ouverture, date d'analyse.</t>
  </si>
  <si>
    <t xml:space="preserve">• La date d'analyse est fixée au 30/09/2026 pour l'exemple. Pour suivre vos échéances au jour le jour, remplacez-la par =AUJOURDHUI() (=TODAY() en anglais).</t>
  </si>
  <si>
    <t xml:space="preserve">• Les périodicités des vérifications sont celles de l'exemple : vérifiez les vôtres pour chaque équipement (INRS, brochure ED 828 « Principales vérifications périodiques »).</t>
  </si>
  <si>
    <t xml:space="preserve">• Google Sheets : Fichier, puis Importer. LibreOffice et Excel : ouverture directe.</t>
  </si>
  <si>
    <t xml:space="preserve">Les seuils sont des propositions de Pro Industrie, pas des normes : ajustez-les à votre atelier.</t>
  </si>
  <si>
    <t xml:space="preserve">Aucune inscription n'est demandée. Ce fichier est à vous.</t>
  </si>
  <si>
    <t xml:space="preserve">Faut-il une GMAO ? Huit mesures tirées de votre registre</t>
  </si>
  <si>
    <t xml:space="preserve">Données de l'exemple : fictives. Les mesures se recalculent quand vous remplacez le registre par le vôtre. Seuils en jaune : à ajuster.</t>
  </si>
  <si>
    <t xml:space="preserve">N°</t>
  </si>
  <si>
    <t xml:space="preserve">Critère</t>
  </si>
  <si>
    <t xml:space="preserve">Mesure</t>
  </si>
  <si>
    <t xml:space="preserve">Seuil</t>
  </si>
  <si>
    <t xml:space="preserve">Atteint ?</t>
  </si>
  <si>
    <t xml:space="preserve">D'où vient la mesure</t>
  </si>
  <si>
    <t xml:space="preserve">Équipements à suivre</t>
  </si>
  <si>
    <t xml:space="preserve">onglet Parc : nombre de codes</t>
  </si>
  <si>
    <t xml:space="preserve">Interventions par mois</t>
  </si>
  <si>
    <t xml:space="preserve">onglet Registre : lignes ÷ mois couverts</t>
  </si>
  <si>
    <t xml:space="preserve">Personnes ou entreprises qui interviennent</t>
  </si>
  <si>
    <t xml:space="preserve">onglet Listes : intervenants présents dans le registre</t>
  </si>
  <si>
    <t xml:space="preserve">Part du correctif (ce qu'on subit)</t>
  </si>
  <si>
    <t xml:space="preserve">onglet Registre : interventions correctives ÷ total</t>
  </si>
  <si>
    <t xml:space="preserve">Vérifications réglementaires à suivre (ou une en retard)</t>
  </si>
  <si>
    <t xml:space="preserve">onglet Vérifications : lignes, et statut « En retard »</t>
  </si>
  <si>
    <t xml:space="preserve">Heures d'arrêt par an</t>
  </si>
  <si>
    <t xml:space="preserve">onglet Registre : somme des arrêts, ramenée à 12 mois</t>
  </si>
  <si>
    <t xml:space="preserve">Pièces de maintenance sorties sans intervention</t>
  </si>
  <si>
    <t xml:space="preserve">onglet Sorties magasin : bons sans intervention rattachée</t>
  </si>
  <si>
    <t xml:space="preserve">Heures par semaine passées à tenir le suivi</t>
  </si>
  <si>
    <t xml:space="preserve">votre estimation (cellule jaune)</t>
  </si>
  <si>
    <t xml:space="preserve">Score</t>
  </si>
  <si>
    <t xml:space="preserve">sur 8</t>
  </si>
  <si>
    <t xml:space="preserve">Verdict</t>
  </si>
  <si>
    <t xml:space="preserve">Coût d'une heure d'arrêt (€)</t>
  </si>
  <si>
    <t xml:space="preserve">Coût des arrêts sur un an (€)</t>
  </si>
  <si>
    <t xml:space="preserve">Vérifications en retard</t>
  </si>
  <si>
    <t xml:space="preserve">Mois couverts par le registre</t>
  </si>
  <si>
    <t xml:space="preserve">Date d'analyse (remplacez par =AUJOURDHUI())</t>
  </si>
  <si>
    <t xml:space="preserve">Heures d'ouverture sur la période (pour le MTBF)</t>
  </si>
  <si>
    <t xml:space="preserve">Lecture : 6 critères sur 8 ou plus, une GMAO vous fera gagner du temps. De 3 à 5, structurez d'abord le registre et le préventif. Moins de 3, le registre suffit. Le coût des arrêts est à comparer au prix d'une GMAO pour vos utilisateurs.</t>
  </si>
  <si>
    <t xml:space="preserve">Indicateurs mensuels, calculés depuis le registre</t>
  </si>
  <si>
    <t xml:space="preserve">Mois</t>
  </si>
  <si>
    <t xml:space="preserve">Interventions</t>
  </si>
  <si>
    <t xml:space="preserve">Correctives</t>
  </si>
  <si>
    <t xml:space="preserve">Préventives</t>
  </si>
  <si>
    <t xml:space="preserve">Réglementaires</t>
  </si>
  <si>
    <t xml:space="preserve">Heures d'arrêt</t>
  </si>
  <si>
    <t xml:space="preserve">Coût (€)</t>
  </si>
  <si>
    <t xml:space="preserve">Total</t>
  </si>
  <si>
    <t xml:space="preserve">Part du préventif</t>
  </si>
  <si>
    <t xml:space="preserve">MTTR du parc (h)</t>
  </si>
  <si>
    <t xml:space="preserve">Coût par intervention (€)</t>
  </si>
  <si>
    <t xml:space="preserve">Pour suivre l'effet de la maintenance sur la production, le calcul du TRS (taux de rendement synthétique) prend le relais.</t>
  </si>
  <si>
    <t xml:space="preserve">Code</t>
  </si>
  <si>
    <t xml:space="preserve">Équipement</t>
  </si>
  <si>
    <t xml:space="preserve">Zone</t>
  </si>
  <si>
    <t xml:space="preserve">Criticité</t>
  </si>
  <si>
    <t xml:space="preserve">Mise en service</t>
  </si>
  <si>
    <t xml:space="preserve">Pannes (correctif)</t>
  </si>
  <si>
    <t xml:space="preserve">MTBF (h)</t>
  </si>
  <si>
    <t xml:space="preserve">MTTR (h)</t>
  </si>
  <si>
    <t xml:space="preserve">Dernière intervention</t>
  </si>
  <si>
    <t xml:space="preserve">E01</t>
  </si>
  <si>
    <t xml:space="preserve">Scie à ruban</t>
  </si>
  <si>
    <t xml:space="preserve">Débit</t>
  </si>
  <si>
    <t xml:space="preserve">A</t>
  </si>
  <si>
    <t xml:space="preserve">E02</t>
  </si>
  <si>
    <t xml:space="preserve">Tronçonneuse à disque</t>
  </si>
  <si>
    <t xml:space="preserve">B</t>
  </si>
  <si>
    <t xml:space="preserve">E03</t>
  </si>
  <si>
    <t xml:space="preserve">Poste à souder MIG n° 1</t>
  </si>
  <si>
    <t xml:space="preserve">Soudage</t>
  </si>
  <si>
    <t xml:space="preserve">E04</t>
  </si>
  <si>
    <t xml:space="preserve">Poste à souder MIG n° 2</t>
  </si>
  <si>
    <t xml:space="preserve">E05</t>
  </si>
  <si>
    <t xml:space="preserve">Poste à souder MIG n° 3</t>
  </si>
  <si>
    <t xml:space="preserve">C</t>
  </si>
  <si>
    <t xml:space="preserve">E06</t>
  </si>
  <si>
    <t xml:space="preserve">Aspiration des fumées de soudage</t>
  </si>
  <si>
    <t xml:space="preserve">E07</t>
  </si>
  <si>
    <t xml:space="preserve">Presse plieuse hydraulique 100 t</t>
  </si>
  <si>
    <t xml:space="preserve">Pliage</t>
  </si>
  <si>
    <t xml:space="preserve">E08</t>
  </si>
  <si>
    <t xml:space="preserve">Cisaille guillotine</t>
  </si>
  <si>
    <t xml:space="preserve">E09</t>
  </si>
  <si>
    <t xml:space="preserve">Perceuse à colonne</t>
  </si>
  <si>
    <t xml:space="preserve">Usinage</t>
  </si>
  <si>
    <t xml:space="preserve">E10</t>
  </si>
  <si>
    <t xml:space="preserve">Compresseur à vis 15 kW</t>
  </si>
  <si>
    <t xml:space="preserve">Utilités</t>
  </si>
  <si>
    <t xml:space="preserve">E11</t>
  </si>
  <si>
    <t xml:space="preserve">Pont roulant 5 t</t>
  </si>
  <si>
    <t xml:space="preserve">Levage</t>
  </si>
  <si>
    <t xml:space="preserve">E12</t>
  </si>
  <si>
    <t xml:space="preserve">Palan électrique 1 t sur potence</t>
  </si>
  <si>
    <t xml:space="preserve">E13</t>
  </si>
  <si>
    <t xml:space="preserve">Chariot élévateur électrique 2,5 t</t>
  </si>
  <si>
    <t xml:space="preserve">Logistique</t>
  </si>
  <si>
    <t xml:space="preserve">E14</t>
  </si>
  <si>
    <t xml:space="preserve">Convoyeur à rouleaux motorisé</t>
  </si>
  <si>
    <t xml:space="preserve">Expédition</t>
  </si>
  <si>
    <t xml:space="preserve">E15</t>
  </si>
  <si>
    <t xml:space="preserve">Installation électrique de l'atelier</t>
  </si>
  <si>
    <t xml:space="preserve">E16</t>
  </si>
  <si>
    <t xml:space="preserve">Extincteurs (12 appareils)</t>
  </si>
  <si>
    <t xml:space="preserve">Sécurité</t>
  </si>
  <si>
    <t xml:space="preserve">E17</t>
  </si>
  <si>
    <t xml:space="preserve">Accessoires de levage (élingues, manilles)</t>
  </si>
  <si>
    <t xml:space="preserve">MTBF : heures d'ouverture de la période ÷ nombre de pannes. MTTR : durée moyenne d'une intervention corrective. Ce sont des approximations utiles pour comparer vos machines entre elles.</t>
  </si>
  <si>
    <t xml:space="preserve">Date</t>
  </si>
  <si>
    <t xml:space="preserve">Type</t>
  </si>
  <si>
    <t xml:space="preserve">Description</t>
  </si>
  <si>
    <t xml:space="preserve">Demandé par</t>
  </si>
  <si>
    <t xml:space="preserve">Réalisé par</t>
  </si>
  <si>
    <t xml:space="preserve">Durée (h)</t>
  </si>
  <si>
    <t xml:space="preserve">Arrêt (h)</t>
  </si>
  <si>
    <t xml:space="preserve">Pièce (réf.)</t>
  </si>
  <si>
    <t xml:space="preserve">Quantité</t>
  </si>
  <si>
    <t xml:space="preserve">Coût pièces (€)</t>
  </si>
  <si>
    <t xml:space="preserve">Coût externe (€)</t>
  </si>
  <si>
    <t xml:space="preserve">Coût total (€)</t>
  </si>
  <si>
    <t xml:space="preserve">OT-2510-001</t>
  </si>
  <si>
    <t xml:space="preserve">Corrective</t>
  </si>
  <si>
    <t xml:space="preserve">Chariot immobilisé : batterie, roue ou frein</t>
  </si>
  <si>
    <t xml:space="preserve">Magasin</t>
  </si>
  <si>
    <t xml:space="preserve">Concessionnaire du chariot</t>
  </si>
  <si>
    <t xml:space="preserve">OT-2510-002</t>
  </si>
  <si>
    <t xml:space="preserve">Roulement bruyant ou grippé : remplacement</t>
  </si>
  <si>
    <t xml:space="preserve">Technicien maintenance</t>
  </si>
  <si>
    <t xml:space="preserve">RL6204</t>
  </si>
  <si>
    <t xml:space="preserve">OT-2510-003</t>
  </si>
  <si>
    <t xml:space="preserve">Torche de soudage : gaine, buse ou galet d'entraînement changé</t>
  </si>
  <si>
    <t xml:space="preserve">OT-2510-004</t>
  </si>
  <si>
    <t xml:space="preserve">Préventive</t>
  </si>
  <si>
    <t xml:space="preserve">Graissage des paliers et contrôle de la chaîne</t>
  </si>
  <si>
    <t xml:space="preserve">Chef d'atelier</t>
  </si>
  <si>
    <t xml:space="preserve">OT-2510-005</t>
  </si>
  <si>
    <t xml:space="preserve">OT-2510-006</t>
  </si>
  <si>
    <t xml:space="preserve">Réglementaire</t>
  </si>
  <si>
    <t xml:space="preserve">Vérification générale périodique</t>
  </si>
  <si>
    <t xml:space="preserve">Organisme de contrôle</t>
  </si>
  <si>
    <t xml:space="preserve">OT-2510-007</t>
  </si>
  <si>
    <t xml:space="preserve">Contrôle trimestriel : câbles, torche, galets, nettoyage</t>
  </si>
  <si>
    <t xml:space="preserve">OT-2510-008</t>
  </si>
  <si>
    <t xml:space="preserve">OT-2510-009</t>
  </si>
  <si>
    <t xml:space="preserve">OT-2510-010</t>
  </si>
  <si>
    <t xml:space="preserve">Défaut électrique : disjoncteur, prise ou éclairage</t>
  </si>
  <si>
    <t xml:space="preserve">Électricien (prestataire)</t>
  </si>
  <si>
    <t xml:space="preserve">OT-2510-011</t>
  </si>
  <si>
    <t xml:space="preserve">OT-2510-012</t>
  </si>
  <si>
    <t xml:space="preserve">Vidange annuelle du circuit hydraulique</t>
  </si>
  <si>
    <t xml:space="preserve">HV46</t>
  </si>
  <si>
    <t xml:space="preserve">OT-2510-013</t>
  </si>
  <si>
    <t xml:space="preserve">Réglage des guides et tension de lame</t>
  </si>
  <si>
    <t xml:space="preserve">OT-2510-014</t>
  </si>
  <si>
    <t xml:space="preserve">Contrôle du niveau et appoint d'huile hydraulique</t>
  </si>
  <si>
    <t xml:space="preserve">OT-2510-015</t>
  </si>
  <si>
    <t xml:space="preserve">OT-2510-016</t>
  </si>
  <si>
    <t xml:space="preserve">OT-2510-017</t>
  </si>
  <si>
    <t xml:space="preserve">OT-2510-018</t>
  </si>
  <si>
    <t xml:space="preserve">Lame de scie cassée : remplacement et réglage des guides</t>
  </si>
  <si>
    <t xml:space="preserve">OT-2510-019</t>
  </si>
  <si>
    <t xml:space="preserve">OT-2511-020</t>
  </si>
  <si>
    <t xml:space="preserve">OT-2511-021</t>
  </si>
  <si>
    <t xml:space="preserve">Contrôle des installations d'aspiration</t>
  </si>
  <si>
    <t xml:space="preserve">Prestataire ventilation</t>
  </si>
  <si>
    <t xml:space="preserve">OT-2511-022</t>
  </si>
  <si>
    <t xml:space="preserve">Fuite sur flexible hydraulique : remplacement et appoint</t>
  </si>
  <si>
    <t xml:space="preserve">OT-2511-023</t>
  </si>
  <si>
    <t xml:space="preserve">Contrôle trimestriel des flexibles et du niveau</t>
  </si>
  <si>
    <t xml:space="preserve">OT-2511-024</t>
  </si>
  <si>
    <t xml:space="preserve">OT-2511-025</t>
  </si>
  <si>
    <t xml:space="preserve">OT-2511-026</t>
  </si>
  <si>
    <t xml:space="preserve">OT-2511-027</t>
  </si>
  <si>
    <t xml:space="preserve">OT-2511-028</t>
  </si>
  <si>
    <t xml:space="preserve">Vérification générale périodique (VGP)</t>
  </si>
  <si>
    <t xml:space="preserve">OT-2511-029</t>
  </si>
  <si>
    <t xml:space="preserve">OT-2511-030</t>
  </si>
  <si>
    <t xml:space="preserve">Compresseur en défaut de température : nettoyage et filtre</t>
  </si>
  <si>
    <t xml:space="preserve">OT-2511-031</t>
  </si>
  <si>
    <t xml:space="preserve">OT-2511-032</t>
  </si>
  <si>
    <t xml:space="preserve">OT-2511-033</t>
  </si>
  <si>
    <t xml:space="preserve">OT-2511-034</t>
  </si>
  <si>
    <t xml:space="preserve">OT-2511-035</t>
  </si>
  <si>
    <t xml:space="preserve">OT-2511-036</t>
  </si>
  <si>
    <t xml:space="preserve">OT-2511-037</t>
  </si>
  <si>
    <t xml:space="preserve">OT-2512-038</t>
  </si>
  <si>
    <t xml:space="preserve">OT-2512-039</t>
  </si>
  <si>
    <t xml:space="preserve">Entretien constructeur</t>
  </si>
  <si>
    <t xml:space="preserve">OT-2512-040</t>
  </si>
  <si>
    <t xml:space="preserve">Élingue textile écartée au contrôle avant usage : remplacement</t>
  </si>
  <si>
    <t xml:space="preserve">EL2T</t>
  </si>
  <si>
    <t xml:space="preserve">OT-2512-041</t>
  </si>
  <si>
    <t xml:space="preserve">OT-2512-042</t>
  </si>
  <si>
    <t xml:space="preserve">OT-2512-043</t>
  </si>
  <si>
    <t xml:space="preserve">OT-2512-044</t>
  </si>
  <si>
    <t xml:space="preserve">OT-2512-045</t>
  </si>
  <si>
    <t xml:space="preserve">OT-2512-046</t>
  </si>
  <si>
    <t xml:space="preserve">Vérification des installations électriques</t>
  </si>
  <si>
    <t xml:space="preserve">OT-2512-047</t>
  </si>
  <si>
    <t xml:space="preserve">OT-2512-048</t>
  </si>
  <si>
    <t xml:space="preserve">OT-2512-049</t>
  </si>
  <si>
    <t xml:space="preserve">OT-2512-050</t>
  </si>
  <si>
    <t xml:space="preserve">OT-2512-051</t>
  </si>
  <si>
    <t xml:space="preserve">OT-2512-052</t>
  </si>
  <si>
    <t xml:space="preserve">OT-2512-053</t>
  </si>
  <si>
    <t xml:space="preserve">OT-2601-054</t>
  </si>
  <si>
    <t xml:space="preserve">OT-2601-055</t>
  </si>
  <si>
    <t xml:space="preserve">OT-2601-056</t>
  </si>
  <si>
    <t xml:space="preserve">OT-2601-057</t>
  </si>
  <si>
    <t xml:space="preserve">OT-2601-058</t>
  </si>
  <si>
    <t xml:space="preserve">OT-2601-059</t>
  </si>
  <si>
    <t xml:space="preserve">OT-2601-060</t>
  </si>
  <si>
    <t xml:space="preserve">OT-2601-061</t>
  </si>
  <si>
    <t xml:space="preserve">OT-2601-062</t>
  </si>
  <si>
    <t xml:space="preserve">OT-2601-063</t>
  </si>
  <si>
    <t xml:space="preserve">OT-2601-064</t>
  </si>
  <si>
    <t xml:space="preserve">OT-2601-065</t>
  </si>
  <si>
    <t xml:space="preserve">OT-2601-066</t>
  </si>
  <si>
    <t xml:space="preserve">OT-2601-067</t>
  </si>
  <si>
    <t xml:space="preserve">OT-2601-068</t>
  </si>
  <si>
    <t xml:space="preserve">OT-2601-069</t>
  </si>
  <si>
    <t xml:space="preserve">Entretien semestriel : vidange et filtres</t>
  </si>
  <si>
    <t xml:space="preserve">OT-2601-070</t>
  </si>
  <si>
    <t xml:space="preserve">Vérification des extincteurs</t>
  </si>
  <si>
    <t xml:space="preserve">Prestataire incendie</t>
  </si>
  <si>
    <t xml:space="preserve">OT-2601-071</t>
  </si>
  <si>
    <t xml:space="preserve">OT-2601-072</t>
  </si>
  <si>
    <t xml:space="preserve">OT-2601-073</t>
  </si>
  <si>
    <t xml:space="preserve">OT-2601-074</t>
  </si>
  <si>
    <t xml:space="preserve">OT-2602-075</t>
  </si>
  <si>
    <t xml:space="preserve">Presse arrêtée par la barrière immatérielle : capteur réglé ou changé</t>
  </si>
  <si>
    <t xml:space="preserve">OT-2602-076</t>
  </si>
  <si>
    <t xml:space="preserve">OT-2602-077</t>
  </si>
  <si>
    <t xml:space="preserve">OT-2602-078</t>
  </si>
  <si>
    <t xml:space="preserve">OT-2602-079</t>
  </si>
  <si>
    <t xml:space="preserve">OT-2602-080</t>
  </si>
  <si>
    <t xml:space="preserve">OT-2602-081</t>
  </si>
  <si>
    <t xml:space="preserve">OT-2602-082</t>
  </si>
  <si>
    <t xml:space="preserve">OT-2602-083</t>
  </si>
  <si>
    <t xml:space="preserve">OT-2602-084</t>
  </si>
  <si>
    <t xml:space="preserve">OT-2602-085</t>
  </si>
  <si>
    <t xml:space="preserve">OT-2602-086</t>
  </si>
  <si>
    <t xml:space="preserve">OT-2602-087</t>
  </si>
  <si>
    <t xml:space="preserve">OT-2602-088</t>
  </si>
  <si>
    <t xml:space="preserve">OT-2602-089</t>
  </si>
  <si>
    <t xml:space="preserve">OT-2602-090</t>
  </si>
  <si>
    <t xml:space="preserve">OT-2603-091</t>
  </si>
  <si>
    <t xml:space="preserve">OT-2603-092</t>
  </si>
  <si>
    <t xml:space="preserve">OT-2603-093</t>
  </si>
  <si>
    <t xml:space="preserve">OT-2603-094</t>
  </si>
  <si>
    <t xml:space="preserve">OT-2603-095</t>
  </si>
  <si>
    <t xml:space="preserve">OT-2603-096</t>
  </si>
  <si>
    <t xml:space="preserve">OT-2603-097</t>
  </si>
  <si>
    <t xml:space="preserve">OT-2603-098</t>
  </si>
  <si>
    <t xml:space="preserve">OT-2603-099</t>
  </si>
  <si>
    <t xml:space="preserve">OT-2603-100</t>
  </si>
  <si>
    <t xml:space="preserve">OT-2603-101</t>
  </si>
  <si>
    <t xml:space="preserve">OT-2603-102</t>
  </si>
  <si>
    <t xml:space="preserve">Aspiration colmatée : filtres changés</t>
  </si>
  <si>
    <t xml:space="preserve">OT-2603-103</t>
  </si>
  <si>
    <t xml:space="preserve">OT-2603-104</t>
  </si>
  <si>
    <t xml:space="preserve">OT-2603-105</t>
  </si>
  <si>
    <t xml:space="preserve">OT-2603-106</t>
  </si>
  <si>
    <t xml:space="preserve">OT-2603-107</t>
  </si>
  <si>
    <t xml:space="preserve">OT-2603-108</t>
  </si>
  <si>
    <t xml:space="preserve">OT-2603-109</t>
  </si>
  <si>
    <t xml:space="preserve">OT-2603-110</t>
  </si>
  <si>
    <t xml:space="preserve">OT-2603-111</t>
  </si>
  <si>
    <t xml:space="preserve">OT-2603-112</t>
  </si>
  <si>
    <t xml:space="preserve">OT-2604-113</t>
  </si>
  <si>
    <t xml:space="preserve">OT-2604-114</t>
  </si>
  <si>
    <t xml:space="preserve">OT-2604-115</t>
  </si>
  <si>
    <t xml:space="preserve">OT-2604-116</t>
  </si>
  <si>
    <t xml:space="preserve">OT-2604-117</t>
  </si>
  <si>
    <t xml:space="preserve">OT-2604-118</t>
  </si>
  <si>
    <t xml:space="preserve">OT-2604-119</t>
  </si>
  <si>
    <t xml:space="preserve">OT-2604-120</t>
  </si>
  <si>
    <t xml:space="preserve">OT-2604-121</t>
  </si>
  <si>
    <t xml:space="preserve">OT-2604-122</t>
  </si>
  <si>
    <t xml:space="preserve">OT-2604-123</t>
  </si>
  <si>
    <t xml:space="preserve">OT-2604-124</t>
  </si>
  <si>
    <t xml:space="preserve">OT-2604-125</t>
  </si>
  <si>
    <t xml:space="preserve">OT-2604-126</t>
  </si>
  <si>
    <t xml:space="preserve">OT-2604-127</t>
  </si>
  <si>
    <t xml:space="preserve">OT-2604-128</t>
  </si>
  <si>
    <t xml:space="preserve">OT-2604-129</t>
  </si>
  <si>
    <t xml:space="preserve">OT-2604-130</t>
  </si>
  <si>
    <t xml:space="preserve">OT-2604-131</t>
  </si>
  <si>
    <t xml:space="preserve">OT-2604-132</t>
  </si>
  <si>
    <t xml:space="preserve">OT-2604-133</t>
  </si>
  <si>
    <t xml:space="preserve">OT-2604-134</t>
  </si>
  <si>
    <t xml:space="preserve">OT-2604-135</t>
  </si>
  <si>
    <t xml:space="preserve">OT-2604-136</t>
  </si>
  <si>
    <t xml:space="preserve">OT-2605-137</t>
  </si>
  <si>
    <t xml:space="preserve">OT-2605-138</t>
  </si>
  <si>
    <t xml:space="preserve">OT-2605-139</t>
  </si>
  <si>
    <t xml:space="preserve">OT-2605-140</t>
  </si>
  <si>
    <t xml:space="preserve">OT-2605-141</t>
  </si>
  <si>
    <t xml:space="preserve">OT-2605-142</t>
  </si>
  <si>
    <t xml:space="preserve">OT-2605-143</t>
  </si>
  <si>
    <t xml:space="preserve">OT-2605-144</t>
  </si>
  <si>
    <t xml:space="preserve">OT-2605-145</t>
  </si>
  <si>
    <t xml:space="preserve">OT-2606-146</t>
  </si>
  <si>
    <t xml:space="preserve">OT-2606-147</t>
  </si>
  <si>
    <t xml:space="preserve">OT-2606-148</t>
  </si>
  <si>
    <t xml:space="preserve">OT-2606-149</t>
  </si>
  <si>
    <t xml:space="preserve">OT-2606-150</t>
  </si>
  <si>
    <t xml:space="preserve">OT-2606-151</t>
  </si>
  <si>
    <t xml:space="preserve">OT-2606-152</t>
  </si>
  <si>
    <t xml:space="preserve">OT-2606-153</t>
  </si>
  <si>
    <t xml:space="preserve">OT-2606-154</t>
  </si>
  <si>
    <t xml:space="preserve">OT-2606-155</t>
  </si>
  <si>
    <t xml:space="preserve">OT-2606-156</t>
  </si>
  <si>
    <t xml:space="preserve">OT-2607-157</t>
  </si>
  <si>
    <t xml:space="preserve">OT-2607-158</t>
  </si>
  <si>
    <t xml:space="preserve">OT-2607-159</t>
  </si>
  <si>
    <t xml:space="preserve">OT-2607-160</t>
  </si>
  <si>
    <t xml:space="preserve">OT-2607-161</t>
  </si>
  <si>
    <t xml:space="preserve">OT-2607-162</t>
  </si>
  <si>
    <t xml:space="preserve">OT-2607-163</t>
  </si>
  <si>
    <t xml:space="preserve">OT-2607-164</t>
  </si>
  <si>
    <t xml:space="preserve">OT-2607-165</t>
  </si>
  <si>
    <t xml:space="preserve">OT-2607-166</t>
  </si>
  <si>
    <t xml:space="preserve">OT-2607-167</t>
  </si>
  <si>
    <t xml:space="preserve">OT-2607-168</t>
  </si>
  <si>
    <t xml:space="preserve">OT-2607-169</t>
  </si>
  <si>
    <t xml:space="preserve">OT-2607-170</t>
  </si>
  <si>
    <t xml:space="preserve">OT-2607-171</t>
  </si>
  <si>
    <t xml:space="preserve">OT-2607-172</t>
  </si>
  <si>
    <t xml:space="preserve">OT-2608-173</t>
  </si>
  <si>
    <t xml:space="preserve">OT-2608-174</t>
  </si>
  <si>
    <t xml:space="preserve">OT-2608-175</t>
  </si>
  <si>
    <t xml:space="preserve">OT-2608-176</t>
  </si>
  <si>
    <t xml:space="preserve">OT-2608-177</t>
  </si>
  <si>
    <t xml:space="preserve">OT-2609-178</t>
  </si>
  <si>
    <t xml:space="preserve">OT-2609-179</t>
  </si>
  <si>
    <t xml:space="preserve">OT-2609-180</t>
  </si>
  <si>
    <t xml:space="preserve">OT-2609-181</t>
  </si>
  <si>
    <t xml:space="preserve">OT-2609-182</t>
  </si>
  <si>
    <t xml:space="preserve">OT-2609-183</t>
  </si>
  <si>
    <t xml:space="preserve">OT-2609-184</t>
  </si>
  <si>
    <t xml:space="preserve">OT-2609-185</t>
  </si>
  <si>
    <t xml:space="preserve">OT-2609-186</t>
  </si>
  <si>
    <t xml:space="preserve">OT-2609-187</t>
  </si>
  <si>
    <t xml:space="preserve">OT-2609-188</t>
  </si>
  <si>
    <t xml:space="preserve">OT-2609-189</t>
  </si>
  <si>
    <t xml:space="preserve">OT-2609-190</t>
  </si>
  <si>
    <t xml:space="preserve">OT-2609-191</t>
  </si>
  <si>
    <t xml:space="preserve">OT-2609-192</t>
  </si>
  <si>
    <t xml:space="preserve">OT-2609-193</t>
  </si>
  <si>
    <t xml:space="preserve">OT-2609-194</t>
  </si>
  <si>
    <t xml:space="preserve">OT-2609-195</t>
  </si>
  <si>
    <t xml:space="preserve">OT-2609-196</t>
  </si>
  <si>
    <t xml:space="preserve">OT-2609-197</t>
  </si>
  <si>
    <t xml:space="preserve">Vérification</t>
  </si>
  <si>
    <t xml:space="preserve">Texte</t>
  </si>
  <si>
    <t xml:space="preserve">Périodicité (mois)</t>
  </si>
  <si>
    <t xml:space="preserve">Dernière</t>
  </si>
  <si>
    <t xml:space="preserve">Prochaine</t>
  </si>
  <si>
    <t xml:space="preserve">Statut</t>
  </si>
  <si>
    <t xml:space="preserve">Réalisée par</t>
  </si>
  <si>
    <t xml:space="preserve">Arrêté du 1er mars 2004</t>
  </si>
  <si>
    <t xml:space="preserve">Code du travail, art. R4323-23</t>
  </si>
  <si>
    <t xml:space="preserve">Code du travail, art. R4226-16</t>
  </si>
  <si>
    <t xml:space="preserve">Code du travail, art. R4227-39</t>
  </si>
  <si>
    <t xml:space="preserve">Code du travail, art. R4222-20</t>
  </si>
  <si>
    <t xml:space="preserve">Inspection périodique du réservoir d'air</t>
  </si>
  <si>
    <t xml:space="preserve">Réglementation des équipements sous pression</t>
  </si>
  <si>
    <t xml:space="preserve">Périodicités de l'exemple. Vérifiez celles de vos équipements : INRS, ED 828 « Principales vérifications périodiques ». Le résultat des vérifications générales périodiques se consigne sur le registre de sécurité (Code du travail, art. R4323-25).</t>
  </si>
  <si>
    <t xml:space="preserve">N° de bon</t>
  </si>
  <si>
    <t xml:space="preserve">Intervention rattachée</t>
  </si>
  <si>
    <t xml:space="preserve">Désignation</t>
  </si>
  <si>
    <t xml:space="preserve">Les sorties « Maintenance » du magasin, reprises de la vidéo 01. Une case vide en colonne E : une pièce est partie, aucune intervention ne dit où.</t>
  </si>
  <si>
    <t xml:space="preserve">BS-2510-1009</t>
  </si>
  <si>
    <t xml:space="preserve">BS-2510-1021</t>
  </si>
  <si>
    <t xml:space="preserve">BS-2510-1036</t>
  </si>
  <si>
    <t xml:space="preserve">BS-2510-1050</t>
  </si>
  <si>
    <t xml:space="preserve">BS-2510-1052</t>
  </si>
  <si>
    <t xml:space="preserve">BS-2510-1064</t>
  </si>
  <si>
    <t xml:space="preserve">BS-2510-1073</t>
  </si>
  <si>
    <t xml:space="preserve">BS-2510-1080</t>
  </si>
  <si>
    <t xml:space="preserve">BS-2510-1084</t>
  </si>
  <si>
    <t xml:space="preserve">BS-2510-1098</t>
  </si>
  <si>
    <t xml:space="preserve">BS-2511-1104</t>
  </si>
  <si>
    <t xml:space="preserve">BS-2511-1108</t>
  </si>
  <si>
    <t xml:space="preserve">BS-2511-1124</t>
  </si>
  <si>
    <t xml:space="preserve">BS-2511-1144</t>
  </si>
  <si>
    <t xml:space="preserve">BS-2511-1148</t>
  </si>
  <si>
    <t xml:space="preserve">BS-2511-1153</t>
  </si>
  <si>
    <t xml:space="preserve">BS-2511-1168</t>
  </si>
  <si>
    <t xml:space="preserve">BS-2511-1173</t>
  </si>
  <si>
    <t xml:space="preserve">BS-2511-1183</t>
  </si>
  <si>
    <t xml:space="preserve">BS-2511-1188</t>
  </si>
  <si>
    <t xml:space="preserve">BS-2512-1200</t>
  </si>
  <si>
    <t xml:space="preserve">BS-2512-1204</t>
  </si>
  <si>
    <t xml:space="preserve">BS-2512-1205</t>
  </si>
  <si>
    <t xml:space="preserve">BS-2512-1219</t>
  </si>
  <si>
    <t xml:space="preserve">BS-2512-1220</t>
  </si>
  <si>
    <t xml:space="preserve">BS-2512-1235</t>
  </si>
  <si>
    <t xml:space="preserve">BS-2512-1238</t>
  </si>
  <si>
    <t xml:space="preserve">BS-2512-1244</t>
  </si>
  <si>
    <t xml:space="preserve">BS-2512-1245</t>
  </si>
  <si>
    <t xml:space="preserve">BS-2601-1268</t>
  </si>
  <si>
    <t xml:space="preserve">BS-2601-1274</t>
  </si>
  <si>
    <t xml:space="preserve">BS-2601-1275</t>
  </si>
  <si>
    <t xml:space="preserve">BS-2601-1288</t>
  </si>
  <si>
    <t xml:space="preserve">BS-2601-1293</t>
  </si>
  <si>
    <t xml:space="preserve">BS-2601-1297</t>
  </si>
  <si>
    <t xml:space="preserve">BS-2601-1301</t>
  </si>
  <si>
    <t xml:space="preserve">BS-2601-1307</t>
  </si>
  <si>
    <t xml:space="preserve">BS-2601-1312</t>
  </si>
  <si>
    <t xml:space="preserve">BS-2601-1331</t>
  </si>
  <si>
    <t xml:space="preserve">BS-2601-1345</t>
  </si>
  <si>
    <t xml:space="preserve">BS-2601-1349</t>
  </si>
  <si>
    <t xml:space="preserve">BS-2601-1355</t>
  </si>
  <si>
    <t xml:space="preserve">BS-2602-1364</t>
  </si>
  <si>
    <t xml:space="preserve">BS-2602-1367</t>
  </si>
  <si>
    <t xml:space="preserve">BS-2602-1370</t>
  </si>
  <si>
    <t xml:space="preserve">BS-2602-1381</t>
  </si>
  <si>
    <t xml:space="preserve">BS-2602-1386</t>
  </si>
  <si>
    <t xml:space="preserve">BS-2602-1393</t>
  </si>
  <si>
    <t xml:space="preserve">BS-2602-1407</t>
  </si>
  <si>
    <t xml:space="preserve">BS-2602-1412</t>
  </si>
  <si>
    <t xml:space="preserve">BS-2603-1443</t>
  </si>
  <si>
    <t xml:space="preserve">BS-2603-1452</t>
  </si>
  <si>
    <t xml:space="preserve">BS-2603-1458</t>
  </si>
  <si>
    <t xml:space="preserve">BS-2603-1472</t>
  </si>
  <si>
    <t xml:space="preserve">BS-2603-1475</t>
  </si>
  <si>
    <t xml:space="preserve">BS-2603-1478</t>
  </si>
  <si>
    <t xml:space="preserve">BS-2603-1490</t>
  </si>
  <si>
    <t xml:space="preserve">BS-2603-1498</t>
  </si>
  <si>
    <t xml:space="preserve">BS-2603-1504</t>
  </si>
  <si>
    <t xml:space="preserve">BS-2603-1507</t>
  </si>
  <si>
    <t xml:space="preserve">BS-2603-1515</t>
  </si>
  <si>
    <t xml:space="preserve">BS-2603-1520</t>
  </si>
  <si>
    <t xml:space="preserve">BS-2604-1524</t>
  </si>
  <si>
    <t xml:space="preserve">BS-2604-1529</t>
  </si>
  <si>
    <t xml:space="preserve">BS-2604-1533</t>
  </si>
  <si>
    <t xml:space="preserve">BS-2604-1543</t>
  </si>
  <si>
    <t xml:space="preserve">BS-2604-1561</t>
  </si>
  <si>
    <t xml:space="preserve">BS-2604-1562</t>
  </si>
  <si>
    <t xml:space="preserve">BS-2604-1567</t>
  </si>
  <si>
    <t xml:space="preserve">BS-2604-1568</t>
  </si>
  <si>
    <t xml:space="preserve">BS-2604-1571</t>
  </si>
  <si>
    <t xml:space="preserve">BS-2604-1577</t>
  </si>
  <si>
    <t xml:space="preserve">BS-2604-1585</t>
  </si>
  <si>
    <t xml:space="preserve">BS-2604-1599</t>
  </si>
  <si>
    <t xml:space="preserve">BS-2604-1606</t>
  </si>
  <si>
    <t xml:space="preserve">BS-2604-1610</t>
  </si>
  <si>
    <t xml:space="preserve">BS-2605-1621</t>
  </si>
  <si>
    <t xml:space="preserve">BS-2605-1627</t>
  </si>
  <si>
    <t xml:space="preserve">BS-2605-1629</t>
  </si>
  <si>
    <t xml:space="preserve">BS-2605-1633</t>
  </si>
  <si>
    <t xml:space="preserve">BS-2605-1651</t>
  </si>
  <si>
    <t xml:space="preserve">BS-2605-1659</t>
  </si>
  <si>
    <t xml:space="preserve">BS-2605-1671</t>
  </si>
  <si>
    <t xml:space="preserve">BS-2605-1678</t>
  </si>
  <si>
    <t xml:space="preserve">BS-2605-1686</t>
  </si>
  <si>
    <t xml:space="preserve">BS-2606-1702</t>
  </si>
  <si>
    <t xml:space="preserve">BS-2606-1707</t>
  </si>
  <si>
    <t xml:space="preserve">BS-2606-1717</t>
  </si>
  <si>
    <t xml:space="preserve">BS-2606-1750</t>
  </si>
  <si>
    <t xml:space="preserve">BS-2606-1772</t>
  </si>
  <si>
    <t xml:space="preserve">BS-2606-1777</t>
  </si>
  <si>
    <t xml:space="preserve">BS-2607-1800</t>
  </si>
  <si>
    <t xml:space="preserve">BS-2607-1804</t>
  </si>
  <si>
    <t xml:space="preserve">BS-2607-1821</t>
  </si>
  <si>
    <t xml:space="preserve">BS-2607-1856</t>
  </si>
  <si>
    <t xml:space="preserve">BS-2607-1866</t>
  </si>
  <si>
    <t xml:space="preserve">BS-2607-1886</t>
  </si>
  <si>
    <t xml:space="preserve">BS-2607-1895</t>
  </si>
  <si>
    <t xml:space="preserve">BS-2608-1908</t>
  </si>
  <si>
    <t xml:space="preserve">BS-2608-1913</t>
  </si>
  <si>
    <t xml:space="preserve">BS-2608-1921</t>
  </si>
  <si>
    <t xml:space="preserve">BS-2608-1922</t>
  </si>
  <si>
    <t xml:space="preserve">BS-2609-1940</t>
  </si>
  <si>
    <t xml:space="preserve">BS-2609-1948</t>
  </si>
  <si>
    <t xml:space="preserve">BS-2609-1953</t>
  </si>
  <si>
    <t xml:space="preserve">BS-2609-1957</t>
  </si>
  <si>
    <t xml:space="preserve">BS-2609-1960</t>
  </si>
  <si>
    <t xml:space="preserve">BS-2609-1966</t>
  </si>
  <si>
    <t xml:space="preserve">BS-2609-1972</t>
  </si>
  <si>
    <t xml:space="preserve">BS-2609-1981</t>
  </si>
  <si>
    <t xml:space="preserve">BS-2609-1985</t>
  </si>
  <si>
    <t xml:space="preserve">BS-2609-1990</t>
  </si>
  <si>
    <t xml:space="preserve">BS-2609-2004</t>
  </si>
  <si>
    <t xml:space="preserve">BS-2609-2005</t>
  </si>
  <si>
    <t xml:space="preserve">BS-2609-2013</t>
  </si>
  <si>
    <t xml:space="preserve">BS-2609-2015</t>
  </si>
  <si>
    <t xml:space="preserve">BS-2609-2020</t>
  </si>
  <si>
    <t xml:space="preserve">Les 12 questions à poser à un éditeur de GMAO avant de signer</t>
  </si>
  <si>
    <t xml:space="preserve">Notez chaque réponse : Oui, Partiel ou Non. Le score compte 1 point par Oui et 0,5 par Partiel. Mettez le nom de chaque éditeur en ligne 3.</t>
  </si>
  <si>
    <t xml:space="preserve">Éditeur 1</t>
  </si>
  <si>
    <t xml:space="preserve">Éditeur 2</t>
  </si>
  <si>
    <t xml:space="preserve">Éditeur 3</t>
  </si>
  <si>
    <t xml:space="preserve">Question</t>
  </si>
  <si>
    <t xml:space="preserve">Pourquoi la poser</t>
  </si>
  <si>
    <t xml:space="preserve">Combien coûte l'offre pour nos utilisateurs, et qui compte comme utilisateur (demandeurs, techniciens, lecteurs) ?</t>
  </si>
  <si>
    <t xml:space="preserve">Le prix « par utilisateur » change du tout au tout selon que les demandeurs paient ou non.</t>
  </si>
  <si>
    <t xml:space="preserve">Le préventif est-il inclus dans cette offre, sans limite d'ordres de travail récurrents ?</t>
  </si>
  <si>
    <t xml:space="preserve">Certaines offres gratuites limitent le préventif à quelques tâches récurrentes.</t>
  </si>
  <si>
    <t xml:space="preserve">Peut-on importer notre parc et notre historique depuis ce fichier (CSV), et qui fait l'import ?</t>
  </si>
  <si>
    <t xml:space="preserve">Un an de registre, c'est votre point de départ : il ne doit pas se perdre.</t>
  </si>
  <si>
    <t xml:space="preserve">Nos données nous appartiennent-elles, et peut-on tout exporter à la fin du contrat ? Sous quel format, à quel prix ?</t>
  </si>
  <si>
    <t xml:space="preserve">La sortie se négocie avant l'entrée, pas après.</t>
  </si>
  <si>
    <t xml:space="preserve">L'application mobile fonctionne-t-elle sans réseau dans l'atelier ?</t>
  </si>
  <si>
    <t xml:space="preserve">Une intervention saisie plus tard est une intervention oubliée.</t>
  </si>
  <si>
    <t xml:space="preserve">Le suivi des vérifications réglementaires, avec alertes avant échéance, est-il prévu ?</t>
  </si>
  <si>
    <t xml:space="preserve">C'est la fonction qui évite la vérification en retard.</t>
  </si>
  <si>
    <t xml:space="preserve">Peut-on rattacher les pièces sorties du magasin à l'intervention ?</t>
  </si>
  <si>
    <t xml:space="preserve">C'est ce qui ferme la case vide de l'onglet Sorties magasin.</t>
  </si>
  <si>
    <t xml:space="preserve">Quelle durée d'engagement, quel préavis, et que devient le prix après la première année ?</t>
  </si>
  <si>
    <t xml:space="preserve">Les remises de la première année ne durent pas toujours.</t>
  </si>
  <si>
    <t xml:space="preserve">Où sont hébergées les données, et qui y a accès ?</t>
  </si>
  <si>
    <t xml:space="preserve">Hébergement, sous-traitants, sauvegardes : à faire écrire dans le contrat.</t>
  </si>
  <si>
    <t xml:space="preserve">Combien de temps faut-il pour démarrer (paramétrage, formation), et à quel coût ?</t>
  </si>
  <si>
    <t xml:space="preserve">Le prix de la licence n'est qu'une partie du coût.</t>
  </si>
  <si>
    <t xml:space="preserve">Le support est-il en français, avec quels délais de réponse ?</t>
  </si>
  <si>
    <t xml:space="preserve">Une panne un vendredi soir n'attend pas lundi.</t>
  </si>
  <si>
    <t xml:space="preserve">Peut-on tester gratuitement sur nos propres données, et combien de temps ?</t>
  </si>
  <si>
    <t xml:space="preserve">Une démonstration sur les données de l'éditeur ne prouve rien sur les vôtres.</t>
  </si>
  <si>
    <t xml:space="preserve">Score sur 12</t>
  </si>
  <si>
    <t xml:space="preserve">Intervenant</t>
  </si>
  <si>
    <t xml:space="preserve">Prix unitaire (€)</t>
  </si>
  <si>
    <t xml:space="preserve">Réponse</t>
  </si>
  <si>
    <t xml:space="preserve">Roulement 6204-2RS</t>
  </si>
  <si>
    <t xml:space="preserve">Oui</t>
  </si>
  <si>
    <t xml:space="preserve">Huile hydraulique HVLP 46 (bidon 20 L)</t>
  </si>
  <si>
    <t xml:space="preserve">Partiel</t>
  </si>
  <si>
    <t xml:space="preserve">Opérateur</t>
  </si>
  <si>
    <t xml:space="preserve">Élingue textile 2 t, 2 m</t>
  </si>
  <si>
    <t xml:space="preserve">Non</t>
  </si>
  <si>
    <t xml:space="preserve">Ajoutez vos intervenants et vos pièces dans les lignes libres : les listes déroulantes les reprennent.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</si>
</sst>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0.0"/>
    <numFmt numFmtId="167" formatCode="0.0%"/>
    <numFmt numFmtId="168" formatCode="General"/>
    <numFmt numFmtId="169" formatCode="#,##0"/>
    <numFmt numFmtId="170" formatCode="dd/mm/yyyy"/>
    <numFmt numFmtId="171" formatCode="mmm\ yyyy"/>
    <numFmt numFmtId="172" formatCode="#,##0.0"/>
    <numFmt numFmtId="173" formatCode="0.00"/>
    <numFmt numFmtId="174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1F1F"/>
        <bgColor rgb="FF333300"/>
      </patternFill>
    </fill>
    <fill>
      <patternFill patternType="solid">
        <fgColor rgb="FFEDEDED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>
          <bgColor rgb="FFFCE9B2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EDEDED"/>
      <rgbColor rgb="FFFFE69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CE9B2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8"/>
    <col collapsed="false" customWidth="true" hidden="false" outlineLevel="0" max="3" min="3" style="0" width="12"/>
    <col collapsed="false" customWidth="true" hidden="false" outlineLevel="0" max="5" min="4" style="0" width="10"/>
    <col collapsed="false" customWidth="true" hidden="false" outlineLevel="0" max="6" min="6" style="0" width="70"/>
  </cols>
  <sheetData>
    <row r="1" customFormat="false" ht="17.35" hidden="false" customHeight="false" outlineLevel="0" collapsed="false">
      <c r="A1" s="5" t="s">
        <v>15</v>
      </c>
    </row>
    <row r="2" customFormat="false" ht="15" hidden="false" customHeight="false" outlineLevel="0" collapsed="false">
      <c r="A2" s="6" t="s">
        <v>16</v>
      </c>
    </row>
    <row r="4" customFormat="false" ht="15" hidden="false" customHeight="false" outlineLevel="0" collapsed="false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</row>
    <row r="5" customFormat="false" ht="15" hidden="false" customHeight="false" outlineLevel="0" collapsed="false">
      <c r="A5" s="8" t="n">
        <v>1</v>
      </c>
      <c r="B5" s="8" t="s">
        <v>23</v>
      </c>
      <c r="C5" s="9" t="n">
        <f aca="false">COUNTA(Parc!$A$2:$A$51)</f>
        <v>17</v>
      </c>
      <c r="D5" s="10" t="n">
        <v>20</v>
      </c>
      <c r="E5" s="11" t="str">
        <f aca="false">IF(C5&gt;=D5,"Oui","Non")</f>
        <v>Non</v>
      </c>
      <c r="F5" s="8" t="s">
        <v>24</v>
      </c>
    </row>
    <row r="6" customFormat="false" ht="15" hidden="false" customHeight="false" outlineLevel="0" collapsed="false">
      <c r="A6" s="8" t="n">
        <v>2</v>
      </c>
      <c r="B6" s="8" t="s">
        <v>25</v>
      </c>
      <c r="C6" s="12" t="n">
        <f aca="false">IF($C$20=0,0,ROUND(COUNTA(Registre!$A$2:$A$1001)/$C$20,1))</f>
        <v>16.4</v>
      </c>
      <c r="D6" s="13" t="n">
        <v>15</v>
      </c>
      <c r="E6" s="11" t="str">
        <f aca="false">IF(C6&gt;=D6,"Oui","Non")</f>
        <v>Oui</v>
      </c>
      <c r="F6" s="8" t="s">
        <v>26</v>
      </c>
    </row>
    <row r="7" customFormat="false" ht="15" hidden="false" customHeight="false" outlineLevel="0" collapsed="false">
      <c r="A7" s="8" t="n">
        <v>3</v>
      </c>
      <c r="B7" s="8" t="s">
        <v>27</v>
      </c>
      <c r="C7" s="9" t="n">
        <f aca="false">COUNTIF(Listes!$D$2:$D$21,"&gt;0")</f>
        <v>7</v>
      </c>
      <c r="D7" s="10" t="n">
        <v>3</v>
      </c>
      <c r="E7" s="11" t="str">
        <f aca="false">IF(C7&gt;=D7,"Oui","Non")</f>
        <v>Oui</v>
      </c>
      <c r="F7" s="8" t="s">
        <v>28</v>
      </c>
    </row>
    <row r="8" customFormat="false" ht="15" hidden="false" customHeight="false" outlineLevel="0" collapsed="false">
      <c r="A8" s="8" t="n">
        <v>4</v>
      </c>
      <c r="B8" s="8" t="s">
        <v>29</v>
      </c>
      <c r="C8" s="14" t="n">
        <f aca="false">IF(COUNTA(Registre!$A$2:$A$1001)=0,0,COUNTIF(Registre!$D$2:$D$1001,"Corrective")/COUNTA(Registre!$A$2:$A$1001))</f>
        <v>0.725888324873096</v>
      </c>
      <c r="D8" s="15" t="n">
        <v>0.5</v>
      </c>
      <c r="E8" s="11" t="str">
        <f aca="false">IF(C8&gt;=D8,"Oui","Non")</f>
        <v>Oui</v>
      </c>
      <c r="F8" s="8" t="s">
        <v>30</v>
      </c>
    </row>
    <row r="9" customFormat="false" ht="15" hidden="false" customHeight="false" outlineLevel="0" collapsed="false">
      <c r="A9" s="8" t="n">
        <v>5</v>
      </c>
      <c r="B9" s="8" t="s">
        <v>31</v>
      </c>
      <c r="C9" s="9" t="n">
        <f aca="false">COUNTA(Vérifications!$A$2:$A$41)</f>
        <v>9</v>
      </c>
      <c r="D9" s="10" t="n">
        <v>5</v>
      </c>
      <c r="E9" s="11" t="str">
        <f aca="false">IF(OR(C9&gt;=D9,$C$19&gt;0),"Oui","Non")</f>
        <v>Oui</v>
      </c>
      <c r="F9" s="8" t="s">
        <v>32</v>
      </c>
    </row>
    <row r="10" customFormat="false" ht="15" hidden="false" customHeight="false" outlineLevel="0" collapsed="false">
      <c r="A10" s="8" t="n">
        <v>6</v>
      </c>
      <c r="B10" s="8" t="s">
        <v>33</v>
      </c>
      <c r="C10" s="12" t="n">
        <f aca="false">IF($C$20=0,0,ROUND(SUM(Registre!$I$2:$I$1001)*12/$C$20,1))</f>
        <v>281</v>
      </c>
      <c r="D10" s="13" t="n">
        <v>100</v>
      </c>
      <c r="E10" s="11" t="str">
        <f aca="false">IF(C10&gt;=D10,"Oui","Non")</f>
        <v>Oui</v>
      </c>
      <c r="F10" s="8" t="s">
        <v>34</v>
      </c>
    </row>
    <row r="11" customFormat="false" ht="15" hidden="false" customHeight="false" outlineLevel="0" collapsed="false">
      <c r="A11" s="8" t="n">
        <v>7</v>
      </c>
      <c r="B11" s="8" t="s">
        <v>35</v>
      </c>
      <c r="C11" s="14" t="n">
        <f aca="false">IF(COUNTA('Sorties magasin'!$A$2:$A$1001)=0,0,SUMPRODUCT(('Sorties magasin'!$A$2:$A$1001&lt;&gt;"")*('Sorties magasin'!$E$2:$E$1001=""))/COUNTA('Sorties magasin'!$A$2:$A$1001))</f>
        <v>0.153846153846154</v>
      </c>
      <c r="D11" s="15" t="n">
        <v>0.1</v>
      </c>
      <c r="E11" s="11" t="str">
        <f aca="false">IF(C11&gt;=D11,"Oui","Non")</f>
        <v>Oui</v>
      </c>
      <c r="F11" s="8" t="s">
        <v>36</v>
      </c>
    </row>
    <row r="12" customFormat="false" ht="15" hidden="false" customHeight="false" outlineLevel="0" collapsed="false">
      <c r="A12" s="8" t="n">
        <v>8</v>
      </c>
      <c r="B12" s="8" t="s">
        <v>37</v>
      </c>
      <c r="C12" s="13" t="n">
        <v>1.5</v>
      </c>
      <c r="D12" s="13" t="n">
        <v>2</v>
      </c>
      <c r="E12" s="11" t="str">
        <f aca="false">IF(C12&gt;=D12,"Oui","Non")</f>
        <v>Non</v>
      </c>
      <c r="F12" s="8" t="s">
        <v>38</v>
      </c>
    </row>
    <row r="14" customFormat="false" ht="15" hidden="false" customHeight="false" outlineLevel="0" collapsed="false">
      <c r="B14" s="16" t="s">
        <v>39</v>
      </c>
      <c r="C14" s="17" t="n">
        <f aca="false">COUNTIF(E5:E12,"Oui")</f>
        <v>6</v>
      </c>
      <c r="D14" s="18" t="s">
        <v>40</v>
      </c>
    </row>
    <row r="15" customFormat="false" ht="15" hidden="false" customHeight="false" outlineLevel="0" collapsed="false">
      <c r="B15" s="16" t="s">
        <v>41</v>
      </c>
      <c r="C15" s="19" t="str">
        <f aca="false">IF(C14&gt;=6,"Une GMAO vous fera gagner du temps : passez au choix de l'outil (onglet 12 questions).",IF(C14&gt;=3,"Structurez d'abord le registre et le préventif, puis testez une GMAO gratuite.","Le registre suffit pour l'instant : tenez-le à jour."))</f>
        <v>Une GMAO vous fera gagner du temps : passez au choix de l'outil (onglet 12 questions).</v>
      </c>
    </row>
    <row r="17" customFormat="false" ht="15" hidden="false" customHeight="false" outlineLevel="0" collapsed="false">
      <c r="B17" s="8" t="s">
        <v>42</v>
      </c>
      <c r="C17" s="20" t="n">
        <v>150</v>
      </c>
    </row>
    <row r="18" customFormat="false" ht="15" hidden="false" customHeight="false" outlineLevel="0" collapsed="false">
      <c r="B18" s="8" t="s">
        <v>43</v>
      </c>
      <c r="C18" s="21" t="n">
        <f aca="false">ROUND(C10*C17,0)</f>
        <v>42150</v>
      </c>
    </row>
    <row r="19" customFormat="false" ht="15" hidden="false" customHeight="false" outlineLevel="0" collapsed="false">
      <c r="B19" s="8" t="s">
        <v>44</v>
      </c>
      <c r="C19" s="22" t="n">
        <f aca="false">COUNTIF(Vérifications!$H$2:$H$41,"En retard")</f>
        <v>1</v>
      </c>
    </row>
    <row r="20" customFormat="false" ht="15" hidden="false" customHeight="false" outlineLevel="0" collapsed="false">
      <c r="B20" s="8" t="s">
        <v>45</v>
      </c>
      <c r="C20" s="23" t="n">
        <v>12</v>
      </c>
    </row>
    <row r="21" customFormat="false" ht="15" hidden="false" customHeight="false" outlineLevel="0" collapsed="false">
      <c r="B21" s="8" t="s">
        <v>46</v>
      </c>
      <c r="C21" s="24" t="n">
        <v>46295</v>
      </c>
    </row>
    <row r="22" customFormat="false" ht="15" hidden="false" customHeight="false" outlineLevel="0" collapsed="false">
      <c r="B22" s="8" t="s">
        <v>47</v>
      </c>
      <c r="C22" s="20" t="n">
        <v>1856</v>
      </c>
    </row>
    <row r="24" customFormat="false" ht="39.75" hidden="false" customHeight="true" outlineLevel="0" collapsed="false">
      <c r="B24" s="2" t="s">
        <v>48</v>
      </c>
    </row>
  </sheetData>
  <conditionalFormatting sqref="E5:E12">
    <cfRule type="cellIs" priority="2" operator="equal" aboveAverage="0" equalAverage="0" bottom="0" percent="0" rank="0" text="" dxfId="0">
      <formula>"Oui"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4" min="3" style="0" width="12"/>
    <col collapsed="false" customWidth="true" hidden="false" outlineLevel="0" max="6" min="5" style="0" width="13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5" t="s">
        <v>49</v>
      </c>
    </row>
    <row r="3" customFormat="false" ht="15" hidden="false" customHeight="false" outlineLevel="0" collapsed="false">
      <c r="A3" s="25" t="s">
        <v>50</v>
      </c>
      <c r="B3" s="25" t="s">
        <v>51</v>
      </c>
      <c r="C3" s="25" t="s">
        <v>52</v>
      </c>
      <c r="D3" s="25" t="s">
        <v>53</v>
      </c>
      <c r="E3" s="25" t="s">
        <v>54</v>
      </c>
      <c r="F3" s="25" t="s">
        <v>55</v>
      </c>
      <c r="G3" s="25" t="s">
        <v>56</v>
      </c>
    </row>
    <row r="4" customFormat="false" ht="15" hidden="false" customHeight="false" outlineLevel="0" collapsed="false">
      <c r="A4" s="26" t="n">
        <v>45931</v>
      </c>
      <c r="B4" s="22" t="n">
        <f aca="false">COUNTIF(Registre!$P$2:$P$1001,A4)</f>
        <v>19</v>
      </c>
      <c r="C4" s="22" t="n">
        <f aca="false">COUNTIFS(Registre!$P$2:$P$1001,A4,Registre!$D$2:$D$1001,"Corrective")</f>
        <v>11</v>
      </c>
      <c r="D4" s="22" t="n">
        <f aca="false">COUNTIFS(Registre!$P$2:$P$1001,A4,Registre!$D$2:$D$1001,"Préventive")</f>
        <v>7</v>
      </c>
      <c r="E4" s="22" t="n">
        <f aca="false">COUNTIFS(Registre!$P$2:$P$1001,A4,Registre!$D$2:$D$1001,"Réglementaire")</f>
        <v>1</v>
      </c>
      <c r="F4" s="12" t="n">
        <f aca="false">SUMIF(Registre!$P$2:$P$1001,A4,Registre!$I$2:$I$1001)</f>
        <v>23</v>
      </c>
      <c r="G4" s="21" t="n">
        <f aca="false">SUMIF(Registre!$P$2:$P$1001,A4,Registre!$O$2:$O$1001)</f>
        <v>1572.6</v>
      </c>
    </row>
    <row r="5" customFormat="false" ht="15" hidden="false" customHeight="false" outlineLevel="0" collapsed="false">
      <c r="A5" s="27" t="n">
        <f aca="false">EDATE(A4,1)</f>
        <v>45962</v>
      </c>
      <c r="B5" s="22" t="n">
        <f aca="false">COUNTIF(Registre!$P$2:$P$1001,A5)</f>
        <v>18</v>
      </c>
      <c r="C5" s="22" t="n">
        <f aca="false">COUNTIFS(Registre!$P$2:$P$1001,A5,Registre!$D$2:$D$1001,"Corrective")</f>
        <v>14</v>
      </c>
      <c r="D5" s="22" t="n">
        <f aca="false">COUNTIFS(Registre!$P$2:$P$1001,A5,Registre!$D$2:$D$1001,"Préventive")</f>
        <v>2</v>
      </c>
      <c r="E5" s="22" t="n">
        <f aca="false">COUNTIFS(Registre!$P$2:$P$1001,A5,Registre!$D$2:$D$1001,"Réglementaire")</f>
        <v>2</v>
      </c>
      <c r="F5" s="12" t="n">
        <f aca="false">SUMIF(Registre!$P$2:$P$1001,A5,Registre!$I$2:$I$1001)</f>
        <v>50</v>
      </c>
      <c r="G5" s="21" t="n">
        <f aca="false">SUMIF(Registre!$P$2:$P$1001,A5,Registre!$O$2:$O$1001)</f>
        <v>1859.8</v>
      </c>
    </row>
    <row r="6" customFormat="false" ht="15" hidden="false" customHeight="false" outlineLevel="0" collapsed="false">
      <c r="A6" s="27" t="n">
        <f aca="false">EDATE(A5,1)</f>
        <v>45992</v>
      </c>
      <c r="B6" s="22" t="n">
        <f aca="false">COUNTIF(Registre!$P$2:$P$1001,A6)</f>
        <v>16</v>
      </c>
      <c r="C6" s="22" t="n">
        <f aca="false">COUNTIFS(Registre!$P$2:$P$1001,A6,Registre!$D$2:$D$1001,"Corrective")</f>
        <v>12</v>
      </c>
      <c r="D6" s="22" t="n">
        <f aca="false">COUNTIFS(Registre!$P$2:$P$1001,A6,Registre!$D$2:$D$1001,"Préventive")</f>
        <v>3</v>
      </c>
      <c r="E6" s="22" t="n">
        <f aca="false">COUNTIFS(Registre!$P$2:$P$1001,A6,Registre!$D$2:$D$1001,"Réglementaire")</f>
        <v>1</v>
      </c>
      <c r="F6" s="12" t="n">
        <f aca="false">SUMIF(Registre!$P$2:$P$1001,A6,Registre!$I$2:$I$1001)</f>
        <v>16</v>
      </c>
      <c r="G6" s="21" t="n">
        <f aca="false">SUMIF(Registre!$P$2:$P$1001,A6,Registre!$O$2:$O$1001)</f>
        <v>1666.7</v>
      </c>
    </row>
    <row r="7" customFormat="false" ht="15" hidden="false" customHeight="false" outlineLevel="0" collapsed="false">
      <c r="A7" s="27" t="n">
        <f aca="false">EDATE(A6,1)</f>
        <v>46023</v>
      </c>
      <c r="B7" s="22" t="n">
        <f aca="false">COUNTIF(Registre!$P$2:$P$1001,A7)</f>
        <v>21</v>
      </c>
      <c r="C7" s="22" t="n">
        <f aca="false">COUNTIFS(Registre!$P$2:$P$1001,A7,Registre!$D$2:$D$1001,"Corrective")</f>
        <v>12</v>
      </c>
      <c r="D7" s="22" t="n">
        <f aca="false">COUNTIFS(Registre!$P$2:$P$1001,A7,Registre!$D$2:$D$1001,"Préventive")</f>
        <v>7</v>
      </c>
      <c r="E7" s="22" t="n">
        <f aca="false">COUNTIFS(Registre!$P$2:$P$1001,A7,Registre!$D$2:$D$1001,"Réglementaire")</f>
        <v>2</v>
      </c>
      <c r="F7" s="12" t="n">
        <f aca="false">SUMIF(Registre!$P$2:$P$1001,A7,Registre!$I$2:$I$1001)</f>
        <v>19</v>
      </c>
      <c r="G7" s="21" t="n">
        <f aca="false">SUMIF(Registre!$P$2:$P$1001,A7,Registre!$O$2:$O$1001)</f>
        <v>1949</v>
      </c>
    </row>
    <row r="8" customFormat="false" ht="15" hidden="false" customHeight="false" outlineLevel="0" collapsed="false">
      <c r="A8" s="27" t="n">
        <f aca="false">EDATE(A7,1)</f>
        <v>46054</v>
      </c>
      <c r="B8" s="22" t="n">
        <f aca="false">COUNTIF(Registre!$P$2:$P$1001,A8)</f>
        <v>16</v>
      </c>
      <c r="C8" s="22" t="n">
        <f aca="false">COUNTIFS(Registre!$P$2:$P$1001,A8,Registre!$D$2:$D$1001,"Corrective")</f>
        <v>13</v>
      </c>
      <c r="D8" s="22" t="n">
        <f aca="false">COUNTIFS(Registre!$P$2:$P$1001,A8,Registre!$D$2:$D$1001,"Préventive")</f>
        <v>3</v>
      </c>
      <c r="E8" s="22" t="n">
        <f aca="false">COUNTIFS(Registre!$P$2:$P$1001,A8,Registre!$D$2:$D$1001,"Réglementaire")</f>
        <v>0</v>
      </c>
      <c r="F8" s="12" t="n">
        <f aca="false">SUMIF(Registre!$P$2:$P$1001,A8,Registre!$I$2:$I$1001)</f>
        <v>44.5</v>
      </c>
      <c r="G8" s="21" t="n">
        <f aca="false">SUMIF(Registre!$P$2:$P$1001,A8,Registre!$O$2:$O$1001)</f>
        <v>1626</v>
      </c>
    </row>
    <row r="9" customFormat="false" ht="15" hidden="false" customHeight="false" outlineLevel="0" collapsed="false">
      <c r="A9" s="27" t="n">
        <f aca="false">EDATE(A8,1)</f>
        <v>46082</v>
      </c>
      <c r="B9" s="22" t="n">
        <f aca="false">COUNTIF(Registre!$P$2:$P$1001,A9)</f>
        <v>22</v>
      </c>
      <c r="C9" s="22" t="n">
        <f aca="false">COUNTIFS(Registre!$P$2:$P$1001,A9,Registre!$D$2:$D$1001,"Corrective")</f>
        <v>16</v>
      </c>
      <c r="D9" s="22" t="n">
        <f aca="false">COUNTIFS(Registre!$P$2:$P$1001,A9,Registre!$D$2:$D$1001,"Préventive")</f>
        <v>3</v>
      </c>
      <c r="E9" s="22" t="n">
        <f aca="false">COUNTIFS(Registre!$P$2:$P$1001,A9,Registre!$D$2:$D$1001,"Réglementaire")</f>
        <v>3</v>
      </c>
      <c r="F9" s="12" t="n">
        <f aca="false">SUMIF(Registre!$P$2:$P$1001,A9,Registre!$I$2:$I$1001)</f>
        <v>27</v>
      </c>
      <c r="G9" s="21" t="n">
        <f aca="false">SUMIF(Registre!$P$2:$P$1001,A9,Registre!$O$2:$O$1001)</f>
        <v>1741.8</v>
      </c>
    </row>
    <row r="10" customFormat="false" ht="15" hidden="false" customHeight="false" outlineLevel="0" collapsed="false">
      <c r="A10" s="27" t="n">
        <f aca="false">EDATE(A9,1)</f>
        <v>46113</v>
      </c>
      <c r="B10" s="22" t="n">
        <f aca="false">COUNTIF(Registre!$P$2:$P$1001,A10)</f>
        <v>24</v>
      </c>
      <c r="C10" s="22" t="n">
        <f aca="false">COUNTIFS(Registre!$P$2:$P$1001,A10,Registre!$D$2:$D$1001,"Corrective")</f>
        <v>18</v>
      </c>
      <c r="D10" s="22" t="n">
        <f aca="false">COUNTIFS(Registre!$P$2:$P$1001,A10,Registre!$D$2:$D$1001,"Préventive")</f>
        <v>5</v>
      </c>
      <c r="E10" s="22" t="n">
        <f aca="false">COUNTIFS(Registre!$P$2:$P$1001,A10,Registre!$D$2:$D$1001,"Réglementaire")</f>
        <v>1</v>
      </c>
      <c r="F10" s="12" t="n">
        <f aca="false">SUMIF(Registre!$P$2:$P$1001,A10,Registre!$I$2:$I$1001)</f>
        <v>26.5</v>
      </c>
      <c r="G10" s="21" t="n">
        <f aca="false">SUMIF(Registre!$P$2:$P$1001,A10,Registre!$O$2:$O$1001)</f>
        <v>1263.5</v>
      </c>
    </row>
    <row r="11" customFormat="false" ht="15" hidden="false" customHeight="false" outlineLevel="0" collapsed="false">
      <c r="A11" s="27" t="n">
        <f aca="false">EDATE(A10,1)</f>
        <v>46143</v>
      </c>
      <c r="B11" s="22" t="n">
        <f aca="false">COUNTIF(Registre!$P$2:$P$1001,A11)</f>
        <v>9</v>
      </c>
      <c r="C11" s="22" t="n">
        <f aca="false">COUNTIFS(Registre!$P$2:$P$1001,A11,Registre!$D$2:$D$1001,"Corrective")</f>
        <v>6</v>
      </c>
      <c r="D11" s="22" t="n">
        <f aca="false">COUNTIFS(Registre!$P$2:$P$1001,A11,Registre!$D$2:$D$1001,"Préventive")</f>
        <v>2</v>
      </c>
      <c r="E11" s="22" t="n">
        <f aca="false">COUNTIFS(Registre!$P$2:$P$1001,A11,Registre!$D$2:$D$1001,"Réglementaire")</f>
        <v>1</v>
      </c>
      <c r="F11" s="12" t="n">
        <f aca="false">SUMIF(Registre!$P$2:$P$1001,A11,Registre!$I$2:$I$1001)</f>
        <v>5</v>
      </c>
      <c r="G11" s="21" t="n">
        <f aca="false">SUMIF(Registre!$P$2:$P$1001,A11,Registre!$O$2:$O$1001)</f>
        <v>1030.2</v>
      </c>
    </row>
    <row r="12" customFormat="false" ht="15" hidden="false" customHeight="false" outlineLevel="0" collapsed="false">
      <c r="A12" s="27" t="n">
        <f aca="false">EDATE(A11,1)</f>
        <v>46174</v>
      </c>
      <c r="B12" s="22" t="n">
        <f aca="false">COUNTIF(Registre!$P$2:$P$1001,A12)</f>
        <v>11</v>
      </c>
      <c r="C12" s="22" t="n">
        <f aca="false">COUNTIFS(Registre!$P$2:$P$1001,A12,Registre!$D$2:$D$1001,"Corrective")</f>
        <v>9</v>
      </c>
      <c r="D12" s="22" t="n">
        <f aca="false">COUNTIFS(Registre!$P$2:$P$1001,A12,Registre!$D$2:$D$1001,"Préventive")</f>
        <v>2</v>
      </c>
      <c r="E12" s="22" t="n">
        <f aca="false">COUNTIFS(Registre!$P$2:$P$1001,A12,Registre!$D$2:$D$1001,"Réglementaire")</f>
        <v>0</v>
      </c>
      <c r="F12" s="12" t="n">
        <f aca="false">SUMIF(Registre!$P$2:$P$1001,A12,Registre!$I$2:$I$1001)</f>
        <v>17.5</v>
      </c>
      <c r="G12" s="21" t="n">
        <f aca="false">SUMIF(Registre!$P$2:$P$1001,A12,Registre!$O$2:$O$1001)</f>
        <v>955.1</v>
      </c>
    </row>
    <row r="13" customFormat="false" ht="15" hidden="false" customHeight="false" outlineLevel="0" collapsed="false">
      <c r="A13" s="27" t="n">
        <f aca="false">EDATE(A12,1)</f>
        <v>46204</v>
      </c>
      <c r="B13" s="22" t="n">
        <f aca="false">COUNTIF(Registre!$P$2:$P$1001,A13)</f>
        <v>16</v>
      </c>
      <c r="C13" s="22" t="n">
        <f aca="false">COUNTIFS(Registre!$P$2:$P$1001,A13,Registre!$D$2:$D$1001,"Corrective")</f>
        <v>11</v>
      </c>
      <c r="D13" s="22" t="n">
        <f aca="false">COUNTIFS(Registre!$P$2:$P$1001,A13,Registre!$D$2:$D$1001,"Préventive")</f>
        <v>5</v>
      </c>
      <c r="E13" s="22" t="n">
        <f aca="false">COUNTIFS(Registre!$P$2:$P$1001,A13,Registre!$D$2:$D$1001,"Réglementaire")</f>
        <v>0</v>
      </c>
      <c r="F13" s="12" t="n">
        <f aca="false">SUMIF(Registre!$P$2:$P$1001,A13,Registre!$I$2:$I$1001)</f>
        <v>12</v>
      </c>
      <c r="G13" s="21" t="n">
        <f aca="false">SUMIF(Registre!$P$2:$P$1001,A13,Registre!$O$2:$O$1001)</f>
        <v>569.8</v>
      </c>
    </row>
    <row r="14" customFormat="false" ht="15" hidden="false" customHeight="false" outlineLevel="0" collapsed="false">
      <c r="A14" s="27" t="n">
        <f aca="false">EDATE(A13,1)</f>
        <v>46235</v>
      </c>
      <c r="B14" s="22" t="n">
        <f aca="false">COUNTIF(Registre!$P$2:$P$1001,A14)</f>
        <v>5</v>
      </c>
      <c r="C14" s="22" t="n">
        <f aca="false">COUNTIFS(Registre!$P$2:$P$1001,A14,Registre!$D$2:$D$1001,"Corrective")</f>
        <v>5</v>
      </c>
      <c r="D14" s="22" t="n">
        <f aca="false">COUNTIFS(Registre!$P$2:$P$1001,A14,Registre!$D$2:$D$1001,"Préventive")</f>
        <v>0</v>
      </c>
      <c r="E14" s="22" t="n">
        <f aca="false">COUNTIFS(Registre!$P$2:$P$1001,A14,Registre!$D$2:$D$1001,"Réglementaire")</f>
        <v>0</v>
      </c>
      <c r="F14" s="12" t="n">
        <f aca="false">SUMIF(Registre!$P$2:$P$1001,A14,Registre!$I$2:$I$1001)</f>
        <v>11</v>
      </c>
      <c r="G14" s="21" t="n">
        <f aca="false">SUMIF(Registre!$P$2:$P$1001,A14,Registre!$O$2:$O$1001)</f>
        <v>229.1</v>
      </c>
    </row>
    <row r="15" customFormat="false" ht="15" hidden="false" customHeight="false" outlineLevel="0" collapsed="false">
      <c r="A15" s="27" t="n">
        <f aca="false">EDATE(A14,1)</f>
        <v>46266</v>
      </c>
      <c r="B15" s="22" t="n">
        <f aca="false">COUNTIF(Registre!$P$2:$P$1001,A15)</f>
        <v>20</v>
      </c>
      <c r="C15" s="22" t="n">
        <f aca="false">COUNTIFS(Registre!$P$2:$P$1001,A15,Registre!$D$2:$D$1001,"Corrective")</f>
        <v>16</v>
      </c>
      <c r="D15" s="22" t="n">
        <f aca="false">COUNTIFS(Registre!$P$2:$P$1001,A15,Registre!$D$2:$D$1001,"Préventive")</f>
        <v>4</v>
      </c>
      <c r="E15" s="22" t="n">
        <f aca="false">COUNTIFS(Registre!$P$2:$P$1001,A15,Registre!$D$2:$D$1001,"Réglementaire")</f>
        <v>0</v>
      </c>
      <c r="F15" s="12" t="n">
        <f aca="false">SUMIF(Registre!$P$2:$P$1001,A15,Registre!$I$2:$I$1001)</f>
        <v>29.5</v>
      </c>
      <c r="G15" s="21" t="n">
        <f aca="false">SUMIF(Registre!$P$2:$P$1001,A15,Registre!$O$2:$O$1001)</f>
        <v>754.7</v>
      </c>
    </row>
    <row r="16" customFormat="false" ht="15" hidden="false" customHeight="false" outlineLevel="0" collapsed="false">
      <c r="A16" s="28" t="s">
        <v>57</v>
      </c>
      <c r="B16" s="29" t="n">
        <f aca="false">SUM(B4:B15)</f>
        <v>197</v>
      </c>
      <c r="C16" s="29" t="n">
        <f aca="false">SUM(C4:C15)</f>
        <v>143</v>
      </c>
      <c r="D16" s="29" t="n">
        <f aca="false">SUM(D4:D15)</f>
        <v>43</v>
      </c>
      <c r="E16" s="29" t="n">
        <f aca="false">SUM(E4:E15)</f>
        <v>11</v>
      </c>
      <c r="F16" s="30" t="n">
        <f aca="false">SUM(F4:F15)</f>
        <v>281</v>
      </c>
      <c r="G16" s="29" t="n">
        <f aca="false">SUM(G4:G15)</f>
        <v>15218.3</v>
      </c>
    </row>
    <row r="18" customFormat="false" ht="15" hidden="false" customHeight="false" outlineLevel="0" collapsed="false">
      <c r="A18" s="28" t="s">
        <v>58</v>
      </c>
      <c r="C18" s="14" t="n">
        <f aca="false">IF(B16=0,0,D16/B16)</f>
        <v>0.218274111675127</v>
      </c>
    </row>
    <row r="19" customFormat="false" ht="15" hidden="false" customHeight="false" outlineLevel="0" collapsed="false">
      <c r="A19" s="28" t="s">
        <v>59</v>
      </c>
      <c r="C19" s="31" t="n">
        <f aca="false">IFERROR(ROUND(AVERAGEIF(Registre!$D$2:$D$1001,"Corrective",Registre!$H$2:$H$1001),2),"")</f>
        <v>1.47</v>
      </c>
    </row>
    <row r="20" customFormat="false" ht="15" hidden="false" customHeight="false" outlineLevel="0" collapsed="false">
      <c r="A20" s="28" t="s">
        <v>60</v>
      </c>
      <c r="C20" s="21" t="n">
        <f aca="false">IF(B16=0,0,ROUND(G16/B16,0))</f>
        <v>77</v>
      </c>
    </row>
    <row r="22" customFormat="false" ht="15" hidden="false" customHeight="false" outlineLevel="0" collapsed="false">
      <c r="A22" s="6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7" min="6" style="0" width="12"/>
    <col collapsed="false" customWidth="true" hidden="false" outlineLevel="0" max="9" min="8" style="0" width="11"/>
    <col collapsed="false" customWidth="true" hidden="false" outlineLevel="0" max="11" min="10" style="0" width="10"/>
    <col collapsed="false" customWidth="true" hidden="false" outlineLevel="0" max="12" min="12" style="0" width="14"/>
  </cols>
  <sheetData>
    <row r="1" customFormat="false" ht="23.85" hidden="false" customHeight="false" outlineLevel="0" collapsed="false">
      <c r="A1" s="7" t="s">
        <v>62</v>
      </c>
      <c r="B1" s="7" t="s">
        <v>63</v>
      </c>
      <c r="C1" s="7" t="s">
        <v>64</v>
      </c>
      <c r="D1" s="7" t="s">
        <v>65</v>
      </c>
      <c r="E1" s="7" t="s">
        <v>66</v>
      </c>
      <c r="F1" s="7" t="s">
        <v>51</v>
      </c>
      <c r="G1" s="7" t="s">
        <v>67</v>
      </c>
      <c r="H1" s="7" t="s">
        <v>55</v>
      </c>
      <c r="I1" s="7" t="s">
        <v>56</v>
      </c>
      <c r="J1" s="7" t="s">
        <v>68</v>
      </c>
      <c r="K1" s="7" t="s">
        <v>69</v>
      </c>
      <c r="L1" s="7" t="s">
        <v>70</v>
      </c>
    </row>
    <row r="2" customFormat="false" ht="15" hidden="false" customHeight="false" outlineLevel="0" collapsed="false">
      <c r="A2" s="32" t="s">
        <v>71</v>
      </c>
      <c r="B2" s="32" t="s">
        <v>72</v>
      </c>
      <c r="C2" s="32" t="s">
        <v>73</v>
      </c>
      <c r="D2" s="32" t="s">
        <v>74</v>
      </c>
      <c r="E2" s="32" t="n">
        <v>2014</v>
      </c>
      <c r="F2" s="22" t="n">
        <f aca="false">IF(A2="","",COUNTIF(Registre!$C$2:$C$1001,A2))</f>
        <v>14</v>
      </c>
      <c r="G2" s="22" t="n">
        <f aca="false">IF(A2="","",COUNTIFS(Registre!$C$2:$C$1001,A2,Registre!$D$2:$D$1001,"Corrective"))</f>
        <v>11</v>
      </c>
      <c r="H2" s="12" t="n">
        <f aca="false">IF(A2="","",SUMIF(Registre!$C$2:$C$1001,A2,Registre!$I$2:$I$1001))</f>
        <v>22</v>
      </c>
      <c r="I2" s="21" t="n">
        <f aca="false">IF(A2="","",SUMIF(Registre!$C$2:$C$1001,A2,Registre!$O$2:$O$1001))</f>
        <v>483</v>
      </c>
      <c r="J2" s="21" t="n">
        <f aca="false">IF(A2="","",IF(G2=0,"",ROUND(Diagnostic!$C$22/G2,0)))</f>
        <v>169</v>
      </c>
      <c r="K2" s="31" t="n">
        <f aca="false">IF(A2="","",IF(G2=0,"",ROUND(AVERAGEIFS(Registre!$H$2:$H$1001,Registre!$C$2:$C$1001,A2,Registre!$D$2:$D$1001,"Corrective"),2)))</f>
        <v>1.09</v>
      </c>
      <c r="L2" s="33" t="n">
        <f aca="false">IF(A2="","",IF(F2=0,"",_xlfn.MAXIFS(Registre!$B$2:$B$1001,Registre!$C$2:$C$1001,A2)))</f>
        <v>46293</v>
      </c>
    </row>
    <row r="3" customFormat="false" ht="15" hidden="false" customHeight="false" outlineLevel="0" collapsed="false">
      <c r="A3" s="32" t="s">
        <v>75</v>
      </c>
      <c r="B3" s="32" t="s">
        <v>76</v>
      </c>
      <c r="C3" s="32" t="s">
        <v>73</v>
      </c>
      <c r="D3" s="32" t="s">
        <v>77</v>
      </c>
      <c r="E3" s="32" t="n">
        <v>2018</v>
      </c>
      <c r="F3" s="22" t="n">
        <f aca="false">IF(A3="","",COUNTIF(Registre!$C$2:$C$1001,A3))</f>
        <v>7</v>
      </c>
      <c r="G3" s="22" t="n">
        <f aca="false">IF(A3="","",COUNTIFS(Registre!$C$2:$C$1001,A3,Registre!$D$2:$D$1001,"Corrective"))</f>
        <v>7</v>
      </c>
      <c r="H3" s="12" t="n">
        <f aca="false">IF(A3="","",SUMIF(Registre!$C$2:$C$1001,A3,Registre!$I$2:$I$1001))</f>
        <v>17</v>
      </c>
      <c r="I3" s="21" t="n">
        <f aca="false">IF(A3="","",SUMIF(Registre!$C$2:$C$1001,A3,Registre!$O$2:$O$1001))</f>
        <v>148.8</v>
      </c>
      <c r="J3" s="21" t="n">
        <f aca="false">IF(A3="","",IF(G3=0,"",ROUND(Diagnostic!$C$22/G3,0)))</f>
        <v>265</v>
      </c>
      <c r="K3" s="31" t="n">
        <f aca="false">IF(A3="","",IF(G3=0,"",ROUND(AVERAGEIFS(Registre!$H$2:$H$1001,Registre!$C$2:$C$1001,A3,Registre!$D$2:$D$1001,"Corrective"),2)))</f>
        <v>1.71</v>
      </c>
      <c r="L3" s="33" t="n">
        <f aca="false">IF(A3="","",IF(F3=0,"",_xlfn.MAXIFS(Registre!$B$2:$B$1001,Registre!$C$2:$C$1001,A3)))</f>
        <v>46269</v>
      </c>
    </row>
    <row r="4" customFormat="false" ht="15" hidden="false" customHeight="false" outlineLevel="0" collapsed="false">
      <c r="A4" s="32" t="s">
        <v>78</v>
      </c>
      <c r="B4" s="32" t="s">
        <v>79</v>
      </c>
      <c r="C4" s="32" t="s">
        <v>80</v>
      </c>
      <c r="D4" s="32" t="s">
        <v>77</v>
      </c>
      <c r="E4" s="32" t="n">
        <v>2016</v>
      </c>
      <c r="F4" s="22" t="n">
        <f aca="false">IF(A4="","",COUNTIF(Registre!$C$2:$C$1001,A4))</f>
        <v>15</v>
      </c>
      <c r="G4" s="22" t="n">
        <f aca="false">IF(A4="","",COUNTIFS(Registre!$C$2:$C$1001,A4,Registre!$D$2:$D$1001,"Corrective"))</f>
        <v>11</v>
      </c>
      <c r="H4" s="12" t="n">
        <f aca="false">IF(A4="","",SUMIF(Registre!$C$2:$C$1001,A4,Registre!$I$2:$I$1001))</f>
        <v>11.5</v>
      </c>
      <c r="I4" s="21" t="n">
        <f aca="false">IF(A4="","",SUMIF(Registre!$C$2:$C$1001,A4,Registre!$O$2:$O$1001))</f>
        <v>657</v>
      </c>
      <c r="J4" s="21" t="n">
        <f aca="false">IF(A4="","",IF(G4=0,"",ROUND(Diagnostic!$C$22/G4,0)))</f>
        <v>169</v>
      </c>
      <c r="K4" s="31" t="n">
        <f aca="false">IF(A4="","",IF(G4=0,"",ROUND(AVERAGEIFS(Registre!$H$2:$H$1001,Registre!$C$2:$C$1001,A4,Registre!$D$2:$D$1001,"Corrective"),2)))</f>
        <v>0.77</v>
      </c>
      <c r="L4" s="33" t="n">
        <f aca="false">IF(A4="","",IF(F4=0,"",_xlfn.MAXIFS(Registre!$B$2:$B$1001,Registre!$C$2:$C$1001,A4)))</f>
        <v>46260</v>
      </c>
    </row>
    <row r="5" customFormat="false" ht="15" hidden="false" customHeight="false" outlineLevel="0" collapsed="false">
      <c r="A5" s="32" t="s">
        <v>81</v>
      </c>
      <c r="B5" s="32" t="s">
        <v>82</v>
      </c>
      <c r="C5" s="32" t="s">
        <v>80</v>
      </c>
      <c r="D5" s="32" t="s">
        <v>77</v>
      </c>
      <c r="E5" s="32" t="n">
        <v>2016</v>
      </c>
      <c r="F5" s="22" t="n">
        <f aca="false">IF(A5="","",COUNTIF(Registre!$C$2:$C$1001,A5))</f>
        <v>8</v>
      </c>
      <c r="G5" s="22" t="n">
        <f aca="false">IF(A5="","",COUNTIFS(Registre!$C$2:$C$1001,A5,Registre!$D$2:$D$1001,"Corrective"))</f>
        <v>5</v>
      </c>
      <c r="H5" s="12" t="n">
        <f aca="false">IF(A5="","",SUMIF(Registre!$C$2:$C$1001,A5,Registre!$I$2:$I$1001))</f>
        <v>5</v>
      </c>
      <c r="I5" s="21" t="n">
        <f aca="false">IF(A5="","",SUMIF(Registre!$C$2:$C$1001,A5,Registre!$O$2:$O$1001))</f>
        <v>282</v>
      </c>
      <c r="J5" s="21" t="n">
        <f aca="false">IF(A5="","",IF(G5=0,"",ROUND(Diagnostic!$C$22/G5,0)))</f>
        <v>371</v>
      </c>
      <c r="K5" s="31" t="n">
        <f aca="false">IF(A5="","",IF(G5=0,"",ROUND(AVERAGEIFS(Registre!$H$2:$H$1001,Registre!$C$2:$C$1001,A5,Registre!$D$2:$D$1001,"Corrective"),2)))</f>
        <v>0.8</v>
      </c>
      <c r="L5" s="33" t="n">
        <f aca="false">IF(A5="","",IF(F5=0,"",_xlfn.MAXIFS(Registre!$B$2:$B$1001,Registre!$C$2:$C$1001,A5)))</f>
        <v>46286</v>
      </c>
    </row>
    <row r="6" customFormat="false" ht="15" hidden="false" customHeight="false" outlineLevel="0" collapsed="false">
      <c r="A6" s="32" t="s">
        <v>83</v>
      </c>
      <c r="B6" s="32" t="s">
        <v>84</v>
      </c>
      <c r="C6" s="32" t="s">
        <v>80</v>
      </c>
      <c r="D6" s="32" t="s">
        <v>85</v>
      </c>
      <c r="E6" s="32" t="n">
        <v>2021</v>
      </c>
      <c r="F6" s="22" t="n">
        <f aca="false">IF(A6="","",COUNTIF(Registre!$C$2:$C$1001,A6))</f>
        <v>17</v>
      </c>
      <c r="G6" s="22" t="n">
        <f aca="false">IF(A6="","",COUNTIFS(Registre!$C$2:$C$1001,A6,Registre!$D$2:$D$1001,"Corrective"))</f>
        <v>14</v>
      </c>
      <c r="H6" s="12" t="n">
        <f aca="false">IF(A6="","",SUMIF(Registre!$C$2:$C$1001,A6,Registre!$I$2:$I$1001))</f>
        <v>13</v>
      </c>
      <c r="I6" s="21" t="n">
        <f aca="false">IF(A6="","",SUMIF(Registre!$C$2:$C$1001,A6,Registre!$O$2:$O$1001))</f>
        <v>891</v>
      </c>
      <c r="J6" s="21" t="n">
        <f aca="false">IF(A6="","",IF(G6=0,"",ROUND(Diagnostic!$C$22/G6,0)))</f>
        <v>133</v>
      </c>
      <c r="K6" s="31" t="n">
        <f aca="false">IF(A6="","",IF(G6=0,"",ROUND(AVERAGEIFS(Registre!$H$2:$H$1001,Registre!$C$2:$C$1001,A6,Registre!$D$2:$D$1001,"Corrective"),2)))</f>
        <v>0.86</v>
      </c>
      <c r="L6" s="33" t="n">
        <f aca="false">IF(A6="","",IF(F6=0,"",_xlfn.MAXIFS(Registre!$B$2:$B$1001,Registre!$C$2:$C$1001,A6)))</f>
        <v>46234</v>
      </c>
    </row>
    <row r="7" customFormat="false" ht="15" hidden="false" customHeight="false" outlineLevel="0" collapsed="false">
      <c r="A7" s="32" t="s">
        <v>86</v>
      </c>
      <c r="B7" s="32" t="s">
        <v>87</v>
      </c>
      <c r="C7" s="32" t="s">
        <v>80</v>
      </c>
      <c r="D7" s="32" t="s">
        <v>77</v>
      </c>
      <c r="E7" s="32" t="n">
        <v>2016</v>
      </c>
      <c r="F7" s="22" t="n">
        <f aca="false">IF(A7="","",COUNTIF(Registre!$C$2:$C$1001,A7))</f>
        <v>3</v>
      </c>
      <c r="G7" s="22" t="n">
        <f aca="false">IF(A7="","",COUNTIFS(Registre!$C$2:$C$1001,A7,Registre!$D$2:$D$1001,"Corrective"))</f>
        <v>2</v>
      </c>
      <c r="H7" s="12" t="n">
        <f aca="false">IF(A7="","",SUMIF(Registre!$C$2:$C$1001,A7,Registre!$I$2:$I$1001))</f>
        <v>1.5</v>
      </c>
      <c r="I7" s="21" t="n">
        <f aca="false">IF(A7="","",SUMIF(Registre!$C$2:$C$1001,A7,Registre!$O$2:$O$1001))</f>
        <v>408</v>
      </c>
      <c r="J7" s="21" t="n">
        <f aca="false">IF(A7="","",IF(G7=0,"",ROUND(Diagnostic!$C$22/G7,0)))</f>
        <v>928</v>
      </c>
      <c r="K7" s="31" t="n">
        <f aca="false">IF(A7="","",IF(G7=0,"",ROUND(AVERAGEIFS(Registre!$H$2:$H$1001,Registre!$C$2:$C$1001,A7,Registre!$D$2:$D$1001,"Corrective"),2)))</f>
        <v>1.25</v>
      </c>
      <c r="L7" s="33" t="n">
        <f aca="false">IF(A7="","",IF(F7=0,"",_xlfn.MAXIFS(Registre!$B$2:$B$1001,Registre!$C$2:$C$1001,A7)))</f>
        <v>46163</v>
      </c>
    </row>
    <row r="8" customFormat="false" ht="15" hidden="false" customHeight="false" outlineLevel="0" collapsed="false">
      <c r="A8" s="32" t="s">
        <v>88</v>
      </c>
      <c r="B8" s="32" t="s">
        <v>89</v>
      </c>
      <c r="C8" s="32" t="s">
        <v>90</v>
      </c>
      <c r="D8" s="32" t="s">
        <v>74</v>
      </c>
      <c r="E8" s="32" t="n">
        <v>2012</v>
      </c>
      <c r="F8" s="22" t="n">
        <f aca="false">IF(A8="","",COUNTIF(Registre!$C$2:$C$1001,A8))</f>
        <v>26</v>
      </c>
      <c r="G8" s="22" t="n">
        <f aca="false">IF(A8="","",COUNTIFS(Registre!$C$2:$C$1001,A8,Registre!$D$2:$D$1001,"Corrective"))</f>
        <v>10</v>
      </c>
      <c r="H8" s="12" t="n">
        <f aca="false">IF(A8="","",SUMIF(Registre!$C$2:$C$1001,A8,Registre!$I$2:$I$1001))</f>
        <v>34</v>
      </c>
      <c r="I8" s="21" t="n">
        <f aca="false">IF(A8="","",SUMIF(Registre!$C$2:$C$1001,A8,Registre!$O$2:$O$1001))</f>
        <v>3573</v>
      </c>
      <c r="J8" s="21" t="n">
        <f aca="false">IF(A8="","",IF(G8=0,"",ROUND(Diagnostic!$C$22/G8,0)))</f>
        <v>186</v>
      </c>
      <c r="K8" s="31" t="n">
        <f aca="false">IF(A8="","",IF(G8=0,"",ROUND(AVERAGEIFS(Registre!$H$2:$H$1001,Registre!$C$2:$C$1001,A8,Registre!$D$2:$D$1001,"Corrective"),2)))</f>
        <v>2.15</v>
      </c>
      <c r="L8" s="33" t="n">
        <f aca="false">IF(A8="","",IF(F8=0,"",_xlfn.MAXIFS(Registre!$B$2:$B$1001,Registre!$C$2:$C$1001,A8)))</f>
        <v>46279</v>
      </c>
    </row>
    <row r="9" customFormat="false" ht="15" hidden="false" customHeight="false" outlineLevel="0" collapsed="false">
      <c r="A9" s="32" t="s">
        <v>91</v>
      </c>
      <c r="B9" s="32" t="s">
        <v>92</v>
      </c>
      <c r="C9" s="32" t="s">
        <v>90</v>
      </c>
      <c r="D9" s="32" t="s">
        <v>77</v>
      </c>
      <c r="E9" s="32" t="n">
        <v>2012</v>
      </c>
      <c r="F9" s="22" t="n">
        <f aca="false">IF(A9="","",COUNTIF(Registre!$C$2:$C$1001,A9))</f>
        <v>12</v>
      </c>
      <c r="G9" s="22" t="n">
        <f aca="false">IF(A9="","",COUNTIFS(Registre!$C$2:$C$1001,A9,Registre!$D$2:$D$1001,"Corrective"))</f>
        <v>10</v>
      </c>
      <c r="H9" s="12" t="n">
        <f aca="false">IF(A9="","",SUMIF(Registre!$C$2:$C$1001,A9,Registre!$I$2:$I$1001))</f>
        <v>20</v>
      </c>
      <c r="I9" s="21" t="n">
        <f aca="false">IF(A9="","",SUMIF(Registre!$C$2:$C$1001,A9,Registre!$O$2:$O$1001))</f>
        <v>1208.8</v>
      </c>
      <c r="J9" s="21" t="n">
        <f aca="false">IF(A9="","",IF(G9=0,"",ROUND(Diagnostic!$C$22/G9,0)))</f>
        <v>186</v>
      </c>
      <c r="K9" s="31" t="n">
        <f aca="false">IF(A9="","",IF(G9=0,"",ROUND(AVERAGEIFS(Registre!$H$2:$H$1001,Registre!$C$2:$C$1001,A9,Registre!$D$2:$D$1001,"Corrective"),2)))</f>
        <v>1.9</v>
      </c>
      <c r="L9" s="33" t="n">
        <f aca="false">IF(A9="","",IF(F9=0,"",_xlfn.MAXIFS(Registre!$B$2:$B$1001,Registre!$C$2:$C$1001,A9)))</f>
        <v>46146</v>
      </c>
    </row>
    <row r="10" customFormat="false" ht="15" hidden="false" customHeight="false" outlineLevel="0" collapsed="false">
      <c r="A10" s="32" t="s">
        <v>93</v>
      </c>
      <c r="B10" s="32" t="s">
        <v>94</v>
      </c>
      <c r="C10" s="32" t="s">
        <v>95</v>
      </c>
      <c r="D10" s="32" t="s">
        <v>85</v>
      </c>
      <c r="E10" s="32" t="n">
        <v>2010</v>
      </c>
      <c r="F10" s="22" t="n">
        <f aca="false">IF(A10="","",COUNTIF(Registre!$C$2:$C$1001,A10))</f>
        <v>6</v>
      </c>
      <c r="G10" s="22" t="n">
        <f aca="false">IF(A10="","",COUNTIFS(Registre!$C$2:$C$1001,A10,Registre!$D$2:$D$1001,"Corrective"))</f>
        <v>6</v>
      </c>
      <c r="H10" s="12" t="n">
        <f aca="false">IF(A10="","",SUMIF(Registre!$C$2:$C$1001,A10,Registre!$I$2:$I$1001))</f>
        <v>9.5</v>
      </c>
      <c r="I10" s="21" t="n">
        <f aca="false">IF(A10="","",SUMIF(Registre!$C$2:$C$1001,A10,Registre!$O$2:$O$1001))</f>
        <v>111.6</v>
      </c>
      <c r="J10" s="21" t="n">
        <f aca="false">IF(A10="","",IF(G10=0,"",ROUND(Diagnostic!$C$22/G10,0)))</f>
        <v>309</v>
      </c>
      <c r="K10" s="31" t="n">
        <f aca="false">IF(A10="","",IF(G10=0,"",ROUND(AVERAGEIFS(Registre!$H$2:$H$1001,Registre!$C$2:$C$1001,A10,Registre!$D$2:$D$1001,"Corrective"),2)))</f>
        <v>2.17</v>
      </c>
      <c r="L10" s="33" t="n">
        <f aca="false">IF(A10="","",IF(F10=0,"",_xlfn.MAXIFS(Registre!$B$2:$B$1001,Registre!$C$2:$C$1001,A10)))</f>
        <v>46283</v>
      </c>
    </row>
    <row r="11" customFormat="false" ht="15" hidden="false" customHeight="false" outlineLevel="0" collapsed="false">
      <c r="A11" s="32" t="s">
        <v>96</v>
      </c>
      <c r="B11" s="32" t="s">
        <v>97</v>
      </c>
      <c r="C11" s="32" t="s">
        <v>98</v>
      </c>
      <c r="D11" s="32" t="s">
        <v>74</v>
      </c>
      <c r="E11" s="32" t="n">
        <v>2019</v>
      </c>
      <c r="F11" s="22" t="n">
        <f aca="false">IF(A11="","",COUNTIF(Registre!$C$2:$C$1001,A11))</f>
        <v>14</v>
      </c>
      <c r="G11" s="22" t="n">
        <f aca="false">IF(A11="","",COUNTIFS(Registre!$C$2:$C$1001,A11,Registre!$D$2:$D$1001,"Corrective"))</f>
        <v>12</v>
      </c>
      <c r="H11" s="12" t="n">
        <f aca="false">IF(A11="","",SUMIF(Registre!$C$2:$C$1001,A11,Registre!$I$2:$I$1001))</f>
        <v>19</v>
      </c>
      <c r="I11" s="21" t="n">
        <f aca="false">IF(A11="","",SUMIF(Registre!$C$2:$C$1001,A11,Registre!$O$2:$O$1001))</f>
        <v>699.6</v>
      </c>
      <c r="J11" s="21" t="n">
        <f aca="false">IF(A11="","",IF(G11=0,"",ROUND(Diagnostic!$C$22/G11,0)))</f>
        <v>155</v>
      </c>
      <c r="K11" s="31" t="n">
        <f aca="false">IF(A11="","",IF(G11=0,"",ROUND(AVERAGEIFS(Registre!$H$2:$H$1001,Registre!$C$2:$C$1001,A11,Registre!$D$2:$D$1001,"Corrective"),2)))</f>
        <v>2.04</v>
      </c>
      <c r="L11" s="33" t="n">
        <f aca="false">IF(A11="","",IF(F11=0,"",_xlfn.MAXIFS(Registre!$B$2:$B$1001,Registre!$C$2:$C$1001,A11)))</f>
        <v>46294</v>
      </c>
    </row>
    <row r="12" customFormat="false" ht="15" hidden="false" customHeight="false" outlineLevel="0" collapsed="false">
      <c r="A12" s="32" t="s">
        <v>99</v>
      </c>
      <c r="B12" s="32" t="s">
        <v>100</v>
      </c>
      <c r="C12" s="32" t="s">
        <v>101</v>
      </c>
      <c r="D12" s="32" t="s">
        <v>74</v>
      </c>
      <c r="E12" s="32" t="n">
        <v>2012</v>
      </c>
      <c r="F12" s="22" t="n">
        <f aca="false">IF(A12="","",COUNTIF(Registre!$C$2:$C$1001,A12))</f>
        <v>1</v>
      </c>
      <c r="G12" s="22" t="n">
        <f aca="false">IF(A12="","",COUNTIFS(Registre!$C$2:$C$1001,A12,Registre!$D$2:$D$1001,"Corrective"))</f>
        <v>0</v>
      </c>
      <c r="H12" s="12" t="n">
        <f aca="false">IF(A12="","",SUMIF(Registre!$C$2:$C$1001,A12,Registre!$I$2:$I$1001))</f>
        <v>0</v>
      </c>
      <c r="I12" s="21" t="n">
        <f aca="false">IF(A12="","",SUMIF(Registre!$C$2:$C$1001,A12,Registre!$O$2:$O$1001))</f>
        <v>250</v>
      </c>
      <c r="J12" s="21" t="str">
        <f aca="false">IF(A12="","",IF(G12=0,"",ROUND(Diagnostic!$C$22/G12,0)))</f>
        <v/>
      </c>
      <c r="K12" s="31" t="str">
        <f aca="false">IF(A12="","",IF(G12=0,"",ROUND(AVERAGEIFS(Registre!$H$2:$H$1001,Registre!$C$2:$C$1001,A12,Registre!$D$2:$D$1001,"Corrective"),2)))</f>
        <v/>
      </c>
      <c r="L12" s="33" t="n">
        <f aca="false">IF(A12="","",IF(F12=0,"",_xlfn.MAXIFS(Registre!$B$2:$B$1001,Registre!$C$2:$C$1001,A12)))</f>
        <v>46091</v>
      </c>
    </row>
    <row r="13" customFormat="false" ht="15" hidden="false" customHeight="false" outlineLevel="0" collapsed="false">
      <c r="A13" s="32" t="s">
        <v>102</v>
      </c>
      <c r="B13" s="32" t="s">
        <v>103</v>
      </c>
      <c r="C13" s="32" t="s">
        <v>101</v>
      </c>
      <c r="D13" s="32" t="s">
        <v>77</v>
      </c>
      <c r="E13" s="32" t="n">
        <v>2017</v>
      </c>
      <c r="F13" s="22" t="n">
        <f aca="false">IF(A13="","",COUNTIF(Registre!$C$2:$C$1001,A13))</f>
        <v>1</v>
      </c>
      <c r="G13" s="22" t="n">
        <f aca="false">IF(A13="","",COUNTIFS(Registre!$C$2:$C$1001,A13,Registre!$D$2:$D$1001,"Corrective"))</f>
        <v>0</v>
      </c>
      <c r="H13" s="12" t="n">
        <f aca="false">IF(A13="","",SUMIF(Registre!$C$2:$C$1001,A13,Registre!$I$2:$I$1001))</f>
        <v>0</v>
      </c>
      <c r="I13" s="21" t="n">
        <f aca="false">IF(A13="","",SUMIF(Registre!$C$2:$C$1001,A13,Registre!$O$2:$O$1001))</f>
        <v>120</v>
      </c>
      <c r="J13" s="21" t="str">
        <f aca="false">IF(A13="","",IF(G13=0,"",ROUND(Diagnostic!$C$22/G13,0)))</f>
        <v/>
      </c>
      <c r="K13" s="31" t="str">
        <f aca="false">IF(A13="","",IF(G13=0,"",ROUND(AVERAGEIFS(Registre!$H$2:$H$1001,Registre!$C$2:$C$1001,A13,Registre!$D$2:$D$1001,"Corrective"),2)))</f>
        <v/>
      </c>
      <c r="L13" s="33" t="n">
        <f aca="false">IF(A13="","",IF(F13=0,"",_xlfn.MAXIFS(Registre!$B$2:$B$1001,Registre!$C$2:$C$1001,A13)))</f>
        <v>46091</v>
      </c>
    </row>
    <row r="14" customFormat="false" ht="15" hidden="false" customHeight="false" outlineLevel="0" collapsed="false">
      <c r="A14" s="32" t="s">
        <v>104</v>
      </c>
      <c r="B14" s="32" t="s">
        <v>105</v>
      </c>
      <c r="C14" s="32" t="s">
        <v>106</v>
      </c>
      <c r="D14" s="32" t="s">
        <v>74</v>
      </c>
      <c r="E14" s="32" t="n">
        <v>2020</v>
      </c>
      <c r="F14" s="22" t="n">
        <f aca="false">IF(A14="","",COUNTIF(Registre!$C$2:$C$1001,A14))</f>
        <v>13</v>
      </c>
      <c r="G14" s="22" t="n">
        <f aca="false">IF(A14="","",COUNTIFS(Registre!$C$2:$C$1001,A14,Registre!$D$2:$D$1001,"Corrective"))</f>
        <v>7</v>
      </c>
      <c r="H14" s="12" t="n">
        <f aca="false">IF(A14="","",SUMIF(Registre!$C$2:$C$1001,A14,Registre!$I$2:$I$1001))</f>
        <v>70.5</v>
      </c>
      <c r="I14" s="21" t="n">
        <f aca="false">IF(A14="","",SUMIF(Registre!$C$2:$C$1001,A14,Registre!$O$2:$O$1001))</f>
        <v>3611</v>
      </c>
      <c r="J14" s="21" t="n">
        <f aca="false">IF(A14="","",IF(G14=0,"",ROUND(Diagnostic!$C$22/G14,0)))</f>
        <v>265</v>
      </c>
      <c r="K14" s="31" t="n">
        <f aca="false">IF(A14="","",IF(G14=0,"",ROUND(AVERAGEIFS(Registre!$H$2:$H$1001,Registre!$C$2:$C$1001,A14,Registre!$D$2:$D$1001,"Corrective"),2)))</f>
        <v>2.86</v>
      </c>
      <c r="L14" s="33" t="n">
        <f aca="false">IF(A14="","",IF(F14=0,"",_xlfn.MAXIFS(Registre!$B$2:$B$1001,Registre!$C$2:$C$1001,A14)))</f>
        <v>46274</v>
      </c>
    </row>
    <row r="15" customFormat="false" ht="15" hidden="false" customHeight="false" outlineLevel="0" collapsed="false">
      <c r="A15" s="32" t="s">
        <v>107</v>
      </c>
      <c r="B15" s="32" t="s">
        <v>108</v>
      </c>
      <c r="C15" s="32" t="s">
        <v>109</v>
      </c>
      <c r="D15" s="32" t="s">
        <v>77</v>
      </c>
      <c r="E15" s="32" t="n">
        <v>2015</v>
      </c>
      <c r="F15" s="22" t="n">
        <f aca="false">IF(A15="","",COUNTIF(Registre!$C$2:$C$1001,A15))</f>
        <v>37</v>
      </c>
      <c r="G15" s="22" t="n">
        <f aca="false">IF(A15="","",COUNTIFS(Registre!$C$2:$C$1001,A15,Registre!$D$2:$D$1001,"Corrective"))</f>
        <v>28</v>
      </c>
      <c r="H15" s="12" t="n">
        <f aca="false">IF(A15="","",SUMIF(Registre!$C$2:$C$1001,A15,Registre!$I$2:$I$1001))</f>
        <v>52</v>
      </c>
      <c r="I15" s="21" t="n">
        <f aca="false">IF(A15="","",SUMIF(Registre!$C$2:$C$1001,A15,Registre!$O$2:$O$1001))</f>
        <v>620</v>
      </c>
      <c r="J15" s="21" t="n">
        <f aca="false">IF(A15="","",IF(G15=0,"",ROUND(Diagnostic!$C$22/G15,0)))</f>
        <v>66</v>
      </c>
      <c r="K15" s="31" t="n">
        <f aca="false">IF(A15="","",IF(G15=0,"",ROUND(AVERAGEIFS(Registre!$H$2:$H$1001,Registre!$C$2:$C$1001,A15,Registre!$D$2:$D$1001,"Corrective"),2)))</f>
        <v>1.71</v>
      </c>
      <c r="L15" s="33" t="n">
        <f aca="false">IF(A15="","",IF(F15=0,"",_xlfn.MAXIFS(Registre!$B$2:$B$1001,Registre!$C$2:$C$1001,A15)))</f>
        <v>46295</v>
      </c>
    </row>
    <row r="16" customFormat="false" ht="15" hidden="false" customHeight="false" outlineLevel="0" collapsed="false">
      <c r="A16" s="32" t="s">
        <v>110</v>
      </c>
      <c r="B16" s="32" t="s">
        <v>111</v>
      </c>
      <c r="C16" s="32" t="s">
        <v>98</v>
      </c>
      <c r="D16" s="32" t="s">
        <v>74</v>
      </c>
      <c r="E16" s="32" t="n">
        <v>2012</v>
      </c>
      <c r="F16" s="22" t="n">
        <f aca="false">IF(A16="","",COUNTIF(Registre!$C$2:$C$1001,A16))</f>
        <v>7</v>
      </c>
      <c r="G16" s="22" t="n">
        <f aca="false">IF(A16="","",COUNTIFS(Registre!$C$2:$C$1001,A16,Registre!$D$2:$D$1001,"Corrective"))</f>
        <v>6</v>
      </c>
      <c r="H16" s="12" t="n">
        <f aca="false">IF(A16="","",SUMIF(Registre!$C$2:$C$1001,A16,Registre!$I$2:$I$1001))</f>
        <v>6</v>
      </c>
      <c r="I16" s="21" t="n">
        <f aca="false">IF(A16="","",SUMIF(Registre!$C$2:$C$1001,A16,Registre!$O$2:$O$1001))</f>
        <v>1473</v>
      </c>
      <c r="J16" s="21" t="n">
        <f aca="false">IF(A16="","",IF(G16=0,"",ROUND(Diagnostic!$C$22/G16,0)))</f>
        <v>309</v>
      </c>
      <c r="K16" s="31" t="n">
        <f aca="false">IF(A16="","",IF(G16=0,"",ROUND(AVERAGEIFS(Registre!$H$2:$H$1001,Registre!$C$2:$C$1001,A16,Registre!$D$2:$D$1001,"Corrective"),2)))</f>
        <v>1.5</v>
      </c>
      <c r="L16" s="33" t="n">
        <f aca="false">IF(A16="","",IF(F16=0,"",_xlfn.MAXIFS(Registre!$B$2:$B$1001,Registre!$C$2:$C$1001,A16)))</f>
        <v>46188</v>
      </c>
    </row>
    <row r="17" customFormat="false" ht="15" hidden="false" customHeight="false" outlineLevel="0" collapsed="false">
      <c r="A17" s="32" t="s">
        <v>112</v>
      </c>
      <c r="B17" s="32" t="s">
        <v>113</v>
      </c>
      <c r="C17" s="32" t="s">
        <v>114</v>
      </c>
      <c r="D17" s="32" t="s">
        <v>77</v>
      </c>
      <c r="E17" s="32" t="n">
        <v>2012</v>
      </c>
      <c r="F17" s="22" t="n">
        <f aca="false">IF(A17="","",COUNTIF(Registre!$C$2:$C$1001,A17))</f>
        <v>1</v>
      </c>
      <c r="G17" s="22" t="n">
        <f aca="false">IF(A17="","",COUNTIFS(Registre!$C$2:$C$1001,A17,Registre!$D$2:$D$1001,"Corrective"))</f>
        <v>0</v>
      </c>
      <c r="H17" s="12" t="n">
        <f aca="false">IF(A17="","",SUMIF(Registre!$C$2:$C$1001,A17,Registre!$I$2:$I$1001))</f>
        <v>0</v>
      </c>
      <c r="I17" s="21" t="n">
        <f aca="false">IF(A17="","",SUMIF(Registre!$C$2:$C$1001,A17,Registre!$O$2:$O$1001))</f>
        <v>240</v>
      </c>
      <c r="J17" s="21" t="str">
        <f aca="false">IF(A17="","",IF(G17=0,"",ROUND(Diagnostic!$C$22/G17,0)))</f>
        <v/>
      </c>
      <c r="K17" s="31" t="str">
        <f aca="false">IF(A17="","",IF(G17=0,"",ROUND(AVERAGEIFS(Registre!$H$2:$H$1001,Registre!$C$2:$C$1001,A17,Registre!$D$2:$D$1001,"Corrective"),2)))</f>
        <v/>
      </c>
      <c r="L17" s="33" t="n">
        <f aca="false">IF(A17="","",IF(F17=0,"",_xlfn.MAXIFS(Registre!$B$2:$B$1001,Registre!$C$2:$C$1001,A17)))</f>
        <v>46042</v>
      </c>
    </row>
    <row r="18" customFormat="false" ht="15" hidden="false" customHeight="false" outlineLevel="0" collapsed="false">
      <c r="A18" s="32" t="s">
        <v>115</v>
      </c>
      <c r="B18" s="32" t="s">
        <v>116</v>
      </c>
      <c r="C18" s="32" t="s">
        <v>101</v>
      </c>
      <c r="D18" s="32" t="s">
        <v>77</v>
      </c>
      <c r="E18" s="32" t="n">
        <v>2012</v>
      </c>
      <c r="F18" s="22" t="n">
        <f aca="false">IF(A18="","",COUNTIF(Registre!$C$2:$C$1001,A18))</f>
        <v>15</v>
      </c>
      <c r="G18" s="22" t="n">
        <f aca="false">IF(A18="","",COUNTIFS(Registre!$C$2:$C$1001,A18,Registre!$D$2:$D$1001,"Corrective"))</f>
        <v>14</v>
      </c>
      <c r="H18" s="12" t="n">
        <f aca="false">IF(A18="","",SUMIF(Registre!$C$2:$C$1001,A18,Registre!$I$2:$I$1001))</f>
        <v>0</v>
      </c>
      <c r="I18" s="21" t="n">
        <f aca="false">IF(A18="","",SUMIF(Registre!$C$2:$C$1001,A18,Registre!$O$2:$O$1001))</f>
        <v>441.5</v>
      </c>
      <c r="J18" s="21" t="n">
        <f aca="false">IF(A18="","",IF(G18=0,"",ROUND(Diagnostic!$C$22/G18,0)))</f>
        <v>133</v>
      </c>
      <c r="K18" s="31" t="n">
        <f aca="false">IF(A18="","",IF(G18=0,"",ROUND(AVERAGEIFS(Registre!$H$2:$H$1001,Registre!$C$2:$C$1001,A18,Registre!$D$2:$D$1001,"Corrective"),2)))</f>
        <v>0.25</v>
      </c>
      <c r="L18" s="33" t="n">
        <f aca="false">IF(A18="","",IF(F18=0,"",_xlfn.MAXIFS(Registre!$B$2:$B$1001,Registre!$C$2:$C$1001,A18)))</f>
        <v>46289</v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22" t="str">
        <f aca="false">IF(A19="","",COUNTIF(Registre!$C$2:$C$1001,A19))</f>
        <v/>
      </c>
      <c r="G19" s="22" t="str">
        <f aca="false">IF(A19="","",COUNTIFS(Registre!$C$2:$C$1001,A19,Registre!$D$2:$D$1001,"Corrective"))</f>
        <v/>
      </c>
      <c r="H19" s="12" t="str">
        <f aca="false">IF(A19="","",SUMIF(Registre!$C$2:$C$1001,A19,Registre!$I$2:$I$1001))</f>
        <v/>
      </c>
      <c r="I19" s="21" t="str">
        <f aca="false">IF(A19="","",SUMIF(Registre!$C$2:$C$1001,A19,Registre!$O$2:$O$1001))</f>
        <v/>
      </c>
      <c r="J19" s="21" t="str">
        <f aca="false">IF(A19="","",IF(G19=0,"",ROUND(Diagnostic!$C$22/G19,0)))</f>
        <v/>
      </c>
      <c r="K19" s="31" t="str">
        <f aca="false">IF(A19="","",IF(G19=0,"",ROUND(AVERAGEIFS(Registre!$H$2:$H$1001,Registre!$C$2:$C$1001,A19,Registre!$D$2:$D$1001,"Corrective"),2)))</f>
        <v/>
      </c>
      <c r="L19" s="33" t="str">
        <f aca="false">IF(A19="","",IF(F19=0,"",_xlfn.MAXIFS(Registre!$B$2:$B$1001,Registre!$C$2:$C$1001,A19)))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22" t="str">
        <f aca="false">IF(A20="","",COUNTIF(Registre!$C$2:$C$1001,A20))</f>
        <v/>
      </c>
      <c r="G20" s="22" t="str">
        <f aca="false">IF(A20="","",COUNTIFS(Registre!$C$2:$C$1001,A20,Registre!$D$2:$D$1001,"Corrective"))</f>
        <v/>
      </c>
      <c r="H20" s="12" t="str">
        <f aca="false">IF(A20="","",SUMIF(Registre!$C$2:$C$1001,A20,Registre!$I$2:$I$1001))</f>
        <v/>
      </c>
      <c r="I20" s="21" t="str">
        <f aca="false">IF(A20="","",SUMIF(Registre!$C$2:$C$1001,A20,Registre!$O$2:$O$1001))</f>
        <v/>
      </c>
      <c r="J20" s="21" t="str">
        <f aca="false">IF(A20="","",IF(G20=0,"",ROUND(Diagnostic!$C$22/G20,0)))</f>
        <v/>
      </c>
      <c r="K20" s="31" t="str">
        <f aca="false">IF(A20="","",IF(G20=0,"",ROUND(AVERAGEIFS(Registre!$H$2:$H$1001,Registre!$C$2:$C$1001,A20,Registre!$D$2:$D$1001,"Corrective"),2)))</f>
        <v/>
      </c>
      <c r="L20" s="33" t="str">
        <f aca="false">IF(A20="","",IF(F20=0,"",_xlfn.MAXIFS(Registre!$B$2:$B$1001,Registre!$C$2:$C$1001,A20)))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22" t="str">
        <f aca="false">IF(A21="","",COUNTIF(Registre!$C$2:$C$1001,A21))</f>
        <v/>
      </c>
      <c r="G21" s="22" t="str">
        <f aca="false">IF(A21="","",COUNTIFS(Registre!$C$2:$C$1001,A21,Registre!$D$2:$D$1001,"Corrective"))</f>
        <v/>
      </c>
      <c r="H21" s="12" t="str">
        <f aca="false">IF(A21="","",SUMIF(Registre!$C$2:$C$1001,A21,Registre!$I$2:$I$1001))</f>
        <v/>
      </c>
      <c r="I21" s="21" t="str">
        <f aca="false">IF(A21="","",SUMIF(Registre!$C$2:$C$1001,A21,Registre!$O$2:$O$1001))</f>
        <v/>
      </c>
      <c r="J21" s="21" t="str">
        <f aca="false">IF(A21="","",IF(G21=0,"",ROUND(Diagnostic!$C$22/G21,0)))</f>
        <v/>
      </c>
      <c r="K21" s="31" t="str">
        <f aca="false">IF(A21="","",IF(G21=0,"",ROUND(AVERAGEIFS(Registre!$H$2:$H$1001,Registre!$C$2:$C$1001,A21,Registre!$D$2:$D$1001,"Corrective"),2)))</f>
        <v/>
      </c>
      <c r="L21" s="33" t="str">
        <f aca="false">IF(A21="","",IF(F21=0,"",_xlfn.MAXIFS(Registre!$B$2:$B$1001,Registre!$C$2:$C$1001,A21)))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22" t="str">
        <f aca="false">IF(A22="","",COUNTIF(Registre!$C$2:$C$1001,A22))</f>
        <v/>
      </c>
      <c r="G22" s="22" t="str">
        <f aca="false">IF(A22="","",COUNTIFS(Registre!$C$2:$C$1001,A22,Registre!$D$2:$D$1001,"Corrective"))</f>
        <v/>
      </c>
      <c r="H22" s="12" t="str">
        <f aca="false">IF(A22="","",SUMIF(Registre!$C$2:$C$1001,A22,Registre!$I$2:$I$1001))</f>
        <v/>
      </c>
      <c r="I22" s="21" t="str">
        <f aca="false">IF(A22="","",SUMIF(Registre!$C$2:$C$1001,A22,Registre!$O$2:$O$1001))</f>
        <v/>
      </c>
      <c r="J22" s="21" t="str">
        <f aca="false">IF(A22="","",IF(G22=0,"",ROUND(Diagnostic!$C$22/G22,0)))</f>
        <v/>
      </c>
      <c r="K22" s="31" t="str">
        <f aca="false">IF(A22="","",IF(G22=0,"",ROUND(AVERAGEIFS(Registre!$H$2:$H$1001,Registre!$C$2:$C$1001,A22,Registre!$D$2:$D$1001,"Corrective"),2)))</f>
        <v/>
      </c>
      <c r="L22" s="33" t="str">
        <f aca="false">IF(A22="","",IF(F22=0,"",_xlfn.MAXIFS(Registre!$B$2:$B$1001,Registre!$C$2:$C$1001,A22)))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22" t="str">
        <f aca="false">IF(A23="","",COUNTIF(Registre!$C$2:$C$1001,A23))</f>
        <v/>
      </c>
      <c r="G23" s="22" t="str">
        <f aca="false">IF(A23="","",COUNTIFS(Registre!$C$2:$C$1001,A23,Registre!$D$2:$D$1001,"Corrective"))</f>
        <v/>
      </c>
      <c r="H23" s="12" t="str">
        <f aca="false">IF(A23="","",SUMIF(Registre!$C$2:$C$1001,A23,Registre!$I$2:$I$1001))</f>
        <v/>
      </c>
      <c r="I23" s="21" t="str">
        <f aca="false">IF(A23="","",SUMIF(Registre!$C$2:$C$1001,A23,Registre!$O$2:$O$1001))</f>
        <v/>
      </c>
      <c r="J23" s="21" t="str">
        <f aca="false">IF(A23="","",IF(G23=0,"",ROUND(Diagnostic!$C$22/G23,0)))</f>
        <v/>
      </c>
      <c r="K23" s="31" t="str">
        <f aca="false">IF(A23="","",IF(G23=0,"",ROUND(AVERAGEIFS(Registre!$H$2:$H$1001,Registre!$C$2:$C$1001,A23,Registre!$D$2:$D$1001,"Corrective"),2)))</f>
        <v/>
      </c>
      <c r="L23" s="33" t="str">
        <f aca="false">IF(A23="","",IF(F23=0,"",_xlfn.MAXIFS(Registre!$B$2:$B$1001,Registre!$C$2:$C$1001,A23)))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22" t="str">
        <f aca="false">IF(A24="","",COUNTIF(Registre!$C$2:$C$1001,A24))</f>
        <v/>
      </c>
      <c r="G24" s="22" t="str">
        <f aca="false">IF(A24="","",COUNTIFS(Registre!$C$2:$C$1001,A24,Registre!$D$2:$D$1001,"Corrective"))</f>
        <v/>
      </c>
      <c r="H24" s="12" t="str">
        <f aca="false">IF(A24="","",SUMIF(Registre!$C$2:$C$1001,A24,Registre!$I$2:$I$1001))</f>
        <v/>
      </c>
      <c r="I24" s="21" t="str">
        <f aca="false">IF(A24="","",SUMIF(Registre!$C$2:$C$1001,A24,Registre!$O$2:$O$1001))</f>
        <v/>
      </c>
      <c r="J24" s="21" t="str">
        <f aca="false">IF(A24="","",IF(G24=0,"",ROUND(Diagnostic!$C$22/G24,0)))</f>
        <v/>
      </c>
      <c r="K24" s="31" t="str">
        <f aca="false">IF(A24="","",IF(G24=0,"",ROUND(AVERAGEIFS(Registre!$H$2:$H$1001,Registre!$C$2:$C$1001,A24,Registre!$D$2:$D$1001,"Corrective"),2)))</f>
        <v/>
      </c>
      <c r="L24" s="33" t="str">
        <f aca="false">IF(A24="","",IF(F24=0,"",_xlfn.MAXIFS(Registre!$B$2:$B$1001,Registre!$C$2:$C$1001,A24)))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22" t="str">
        <f aca="false">IF(A25="","",COUNTIF(Registre!$C$2:$C$1001,A25))</f>
        <v/>
      </c>
      <c r="G25" s="22" t="str">
        <f aca="false">IF(A25="","",COUNTIFS(Registre!$C$2:$C$1001,A25,Registre!$D$2:$D$1001,"Corrective"))</f>
        <v/>
      </c>
      <c r="H25" s="12" t="str">
        <f aca="false">IF(A25="","",SUMIF(Registre!$C$2:$C$1001,A25,Registre!$I$2:$I$1001))</f>
        <v/>
      </c>
      <c r="I25" s="21" t="str">
        <f aca="false">IF(A25="","",SUMIF(Registre!$C$2:$C$1001,A25,Registre!$O$2:$O$1001))</f>
        <v/>
      </c>
      <c r="J25" s="21" t="str">
        <f aca="false">IF(A25="","",IF(G25=0,"",ROUND(Diagnostic!$C$22/G25,0)))</f>
        <v/>
      </c>
      <c r="K25" s="31" t="str">
        <f aca="false">IF(A25="","",IF(G25=0,"",ROUND(AVERAGEIFS(Registre!$H$2:$H$1001,Registre!$C$2:$C$1001,A25,Registre!$D$2:$D$1001,"Corrective"),2)))</f>
        <v/>
      </c>
      <c r="L25" s="33" t="str">
        <f aca="false">IF(A25="","",IF(F25=0,"",_xlfn.MAXIFS(Registre!$B$2:$B$1001,Registre!$C$2:$C$1001,A25)))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22" t="str">
        <f aca="false">IF(A26="","",COUNTIF(Registre!$C$2:$C$1001,A26))</f>
        <v/>
      </c>
      <c r="G26" s="22" t="str">
        <f aca="false">IF(A26="","",COUNTIFS(Registre!$C$2:$C$1001,A26,Registre!$D$2:$D$1001,"Corrective"))</f>
        <v/>
      </c>
      <c r="H26" s="12" t="str">
        <f aca="false">IF(A26="","",SUMIF(Registre!$C$2:$C$1001,A26,Registre!$I$2:$I$1001))</f>
        <v/>
      </c>
      <c r="I26" s="21" t="str">
        <f aca="false">IF(A26="","",SUMIF(Registre!$C$2:$C$1001,A26,Registre!$O$2:$O$1001))</f>
        <v/>
      </c>
      <c r="J26" s="21" t="str">
        <f aca="false">IF(A26="","",IF(G26=0,"",ROUND(Diagnostic!$C$22/G26,0)))</f>
        <v/>
      </c>
      <c r="K26" s="31" t="str">
        <f aca="false">IF(A26="","",IF(G26=0,"",ROUND(AVERAGEIFS(Registre!$H$2:$H$1001,Registre!$C$2:$C$1001,A26,Registre!$D$2:$D$1001,"Corrective"),2)))</f>
        <v/>
      </c>
      <c r="L26" s="33" t="str">
        <f aca="false">IF(A26="","",IF(F26=0,"",_xlfn.MAXIFS(Registre!$B$2:$B$1001,Registre!$C$2:$C$1001,A26)))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22" t="str">
        <f aca="false">IF(A27="","",COUNTIF(Registre!$C$2:$C$1001,A27))</f>
        <v/>
      </c>
      <c r="G27" s="22" t="str">
        <f aca="false">IF(A27="","",COUNTIFS(Registre!$C$2:$C$1001,A27,Registre!$D$2:$D$1001,"Corrective"))</f>
        <v/>
      </c>
      <c r="H27" s="12" t="str">
        <f aca="false">IF(A27="","",SUMIF(Registre!$C$2:$C$1001,A27,Registre!$I$2:$I$1001))</f>
        <v/>
      </c>
      <c r="I27" s="21" t="str">
        <f aca="false">IF(A27="","",SUMIF(Registre!$C$2:$C$1001,A27,Registre!$O$2:$O$1001))</f>
        <v/>
      </c>
      <c r="J27" s="21" t="str">
        <f aca="false">IF(A27="","",IF(G27=0,"",ROUND(Diagnostic!$C$22/G27,0)))</f>
        <v/>
      </c>
      <c r="K27" s="31" t="str">
        <f aca="false">IF(A27="","",IF(G27=0,"",ROUND(AVERAGEIFS(Registre!$H$2:$H$1001,Registre!$C$2:$C$1001,A27,Registre!$D$2:$D$1001,"Corrective"),2)))</f>
        <v/>
      </c>
      <c r="L27" s="33" t="str">
        <f aca="false">IF(A27="","",IF(F27=0,"",_xlfn.MAXIFS(Registre!$B$2:$B$1001,Registre!$C$2:$C$1001,A27)))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22" t="str">
        <f aca="false">IF(A28="","",COUNTIF(Registre!$C$2:$C$1001,A28))</f>
        <v/>
      </c>
      <c r="G28" s="22" t="str">
        <f aca="false">IF(A28="","",COUNTIFS(Registre!$C$2:$C$1001,A28,Registre!$D$2:$D$1001,"Corrective"))</f>
        <v/>
      </c>
      <c r="H28" s="12" t="str">
        <f aca="false">IF(A28="","",SUMIF(Registre!$C$2:$C$1001,A28,Registre!$I$2:$I$1001))</f>
        <v/>
      </c>
      <c r="I28" s="21" t="str">
        <f aca="false">IF(A28="","",SUMIF(Registre!$C$2:$C$1001,A28,Registre!$O$2:$O$1001))</f>
        <v/>
      </c>
      <c r="J28" s="21" t="str">
        <f aca="false">IF(A28="","",IF(G28=0,"",ROUND(Diagnostic!$C$22/G28,0)))</f>
        <v/>
      </c>
      <c r="K28" s="31" t="str">
        <f aca="false">IF(A28="","",IF(G28=0,"",ROUND(AVERAGEIFS(Registre!$H$2:$H$1001,Registre!$C$2:$C$1001,A28,Registre!$D$2:$D$1001,"Corrective"),2)))</f>
        <v/>
      </c>
      <c r="L28" s="33" t="str">
        <f aca="false">IF(A28="","",IF(F28=0,"",_xlfn.MAXIFS(Registre!$B$2:$B$1001,Registre!$C$2:$C$1001,A28)))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22" t="str">
        <f aca="false">IF(A29="","",COUNTIF(Registre!$C$2:$C$1001,A29))</f>
        <v/>
      </c>
      <c r="G29" s="22" t="str">
        <f aca="false">IF(A29="","",COUNTIFS(Registre!$C$2:$C$1001,A29,Registre!$D$2:$D$1001,"Corrective"))</f>
        <v/>
      </c>
      <c r="H29" s="12" t="str">
        <f aca="false">IF(A29="","",SUMIF(Registre!$C$2:$C$1001,A29,Registre!$I$2:$I$1001))</f>
        <v/>
      </c>
      <c r="I29" s="21" t="str">
        <f aca="false">IF(A29="","",SUMIF(Registre!$C$2:$C$1001,A29,Registre!$O$2:$O$1001))</f>
        <v/>
      </c>
      <c r="J29" s="21" t="str">
        <f aca="false">IF(A29="","",IF(G29=0,"",ROUND(Diagnostic!$C$22/G29,0)))</f>
        <v/>
      </c>
      <c r="K29" s="31" t="str">
        <f aca="false">IF(A29="","",IF(G29=0,"",ROUND(AVERAGEIFS(Registre!$H$2:$H$1001,Registre!$C$2:$C$1001,A29,Registre!$D$2:$D$1001,"Corrective"),2)))</f>
        <v/>
      </c>
      <c r="L29" s="33" t="str">
        <f aca="false">IF(A29="","",IF(F29=0,"",_xlfn.MAXIFS(Registre!$B$2:$B$1001,Registre!$C$2:$C$1001,A29)))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22" t="str">
        <f aca="false">IF(A30="","",COUNTIF(Registre!$C$2:$C$1001,A30))</f>
        <v/>
      </c>
      <c r="G30" s="22" t="str">
        <f aca="false">IF(A30="","",COUNTIFS(Registre!$C$2:$C$1001,A30,Registre!$D$2:$D$1001,"Corrective"))</f>
        <v/>
      </c>
      <c r="H30" s="12" t="str">
        <f aca="false">IF(A30="","",SUMIF(Registre!$C$2:$C$1001,A30,Registre!$I$2:$I$1001))</f>
        <v/>
      </c>
      <c r="I30" s="21" t="str">
        <f aca="false">IF(A30="","",SUMIF(Registre!$C$2:$C$1001,A30,Registre!$O$2:$O$1001))</f>
        <v/>
      </c>
      <c r="J30" s="21" t="str">
        <f aca="false">IF(A30="","",IF(G30=0,"",ROUND(Diagnostic!$C$22/G30,0)))</f>
        <v/>
      </c>
      <c r="K30" s="31" t="str">
        <f aca="false">IF(A30="","",IF(G30=0,"",ROUND(AVERAGEIFS(Registre!$H$2:$H$1001,Registre!$C$2:$C$1001,A30,Registre!$D$2:$D$1001,"Corrective"),2)))</f>
        <v/>
      </c>
      <c r="L30" s="33" t="str">
        <f aca="false">IF(A30="","",IF(F30=0,"",_xlfn.MAXIFS(Registre!$B$2:$B$1001,Registre!$C$2:$C$1001,A30)))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22" t="str">
        <f aca="false">IF(A31="","",COUNTIF(Registre!$C$2:$C$1001,A31))</f>
        <v/>
      </c>
      <c r="G31" s="22" t="str">
        <f aca="false">IF(A31="","",COUNTIFS(Registre!$C$2:$C$1001,A31,Registre!$D$2:$D$1001,"Corrective"))</f>
        <v/>
      </c>
      <c r="H31" s="12" t="str">
        <f aca="false">IF(A31="","",SUMIF(Registre!$C$2:$C$1001,A31,Registre!$I$2:$I$1001))</f>
        <v/>
      </c>
      <c r="I31" s="21" t="str">
        <f aca="false">IF(A31="","",SUMIF(Registre!$C$2:$C$1001,A31,Registre!$O$2:$O$1001))</f>
        <v/>
      </c>
      <c r="J31" s="21" t="str">
        <f aca="false">IF(A31="","",IF(G31=0,"",ROUND(Diagnostic!$C$22/G31,0)))</f>
        <v/>
      </c>
      <c r="K31" s="31" t="str">
        <f aca="false">IF(A31="","",IF(G31=0,"",ROUND(AVERAGEIFS(Registre!$H$2:$H$1001,Registre!$C$2:$C$1001,A31,Registre!$D$2:$D$1001,"Corrective"),2)))</f>
        <v/>
      </c>
      <c r="L31" s="33" t="str">
        <f aca="false">IF(A31="","",IF(F31=0,"",_xlfn.MAXIFS(Registre!$B$2:$B$1001,Registre!$C$2:$C$1001,A31)))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22" t="str">
        <f aca="false">IF(A32="","",COUNTIF(Registre!$C$2:$C$1001,A32))</f>
        <v/>
      </c>
      <c r="G32" s="22" t="str">
        <f aca="false">IF(A32="","",COUNTIFS(Registre!$C$2:$C$1001,A32,Registre!$D$2:$D$1001,"Corrective"))</f>
        <v/>
      </c>
      <c r="H32" s="12" t="str">
        <f aca="false">IF(A32="","",SUMIF(Registre!$C$2:$C$1001,A32,Registre!$I$2:$I$1001))</f>
        <v/>
      </c>
      <c r="I32" s="21" t="str">
        <f aca="false">IF(A32="","",SUMIF(Registre!$C$2:$C$1001,A32,Registre!$O$2:$O$1001))</f>
        <v/>
      </c>
      <c r="J32" s="21" t="str">
        <f aca="false">IF(A32="","",IF(G32=0,"",ROUND(Diagnostic!$C$22/G32,0)))</f>
        <v/>
      </c>
      <c r="K32" s="31" t="str">
        <f aca="false">IF(A32="","",IF(G32=0,"",ROUND(AVERAGEIFS(Registre!$H$2:$H$1001,Registre!$C$2:$C$1001,A32,Registre!$D$2:$D$1001,"Corrective"),2)))</f>
        <v/>
      </c>
      <c r="L32" s="33" t="str">
        <f aca="false">IF(A32="","",IF(F32=0,"",_xlfn.MAXIFS(Registre!$B$2:$B$1001,Registre!$C$2:$C$1001,A32)))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22" t="str">
        <f aca="false">IF(A33="","",COUNTIF(Registre!$C$2:$C$1001,A33))</f>
        <v/>
      </c>
      <c r="G33" s="22" t="str">
        <f aca="false">IF(A33="","",COUNTIFS(Registre!$C$2:$C$1001,A33,Registre!$D$2:$D$1001,"Corrective"))</f>
        <v/>
      </c>
      <c r="H33" s="12" t="str">
        <f aca="false">IF(A33="","",SUMIF(Registre!$C$2:$C$1001,A33,Registre!$I$2:$I$1001))</f>
        <v/>
      </c>
      <c r="I33" s="21" t="str">
        <f aca="false">IF(A33="","",SUMIF(Registre!$C$2:$C$1001,A33,Registre!$O$2:$O$1001))</f>
        <v/>
      </c>
      <c r="J33" s="21" t="str">
        <f aca="false">IF(A33="","",IF(G33=0,"",ROUND(Diagnostic!$C$22/G33,0)))</f>
        <v/>
      </c>
      <c r="K33" s="31" t="str">
        <f aca="false">IF(A33="","",IF(G33=0,"",ROUND(AVERAGEIFS(Registre!$H$2:$H$1001,Registre!$C$2:$C$1001,A33,Registre!$D$2:$D$1001,"Corrective"),2)))</f>
        <v/>
      </c>
      <c r="L33" s="33" t="str">
        <f aca="false">IF(A33="","",IF(F33=0,"",_xlfn.MAXIFS(Registre!$B$2:$B$1001,Registre!$C$2:$C$1001,A33)))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22" t="str">
        <f aca="false">IF(A34="","",COUNTIF(Registre!$C$2:$C$1001,A34))</f>
        <v/>
      </c>
      <c r="G34" s="22" t="str">
        <f aca="false">IF(A34="","",COUNTIFS(Registre!$C$2:$C$1001,A34,Registre!$D$2:$D$1001,"Corrective"))</f>
        <v/>
      </c>
      <c r="H34" s="12" t="str">
        <f aca="false">IF(A34="","",SUMIF(Registre!$C$2:$C$1001,A34,Registre!$I$2:$I$1001))</f>
        <v/>
      </c>
      <c r="I34" s="21" t="str">
        <f aca="false">IF(A34="","",SUMIF(Registre!$C$2:$C$1001,A34,Registre!$O$2:$O$1001))</f>
        <v/>
      </c>
      <c r="J34" s="21" t="str">
        <f aca="false">IF(A34="","",IF(G34=0,"",ROUND(Diagnostic!$C$22/G34,0)))</f>
        <v/>
      </c>
      <c r="K34" s="31" t="str">
        <f aca="false">IF(A34="","",IF(G34=0,"",ROUND(AVERAGEIFS(Registre!$H$2:$H$1001,Registre!$C$2:$C$1001,A34,Registre!$D$2:$D$1001,"Corrective"),2)))</f>
        <v/>
      </c>
      <c r="L34" s="33" t="str">
        <f aca="false">IF(A34="","",IF(F34=0,"",_xlfn.MAXIFS(Registre!$B$2:$B$1001,Registre!$C$2:$C$1001,A34)))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22" t="str">
        <f aca="false">IF(A35="","",COUNTIF(Registre!$C$2:$C$1001,A35))</f>
        <v/>
      </c>
      <c r="G35" s="22" t="str">
        <f aca="false">IF(A35="","",COUNTIFS(Registre!$C$2:$C$1001,A35,Registre!$D$2:$D$1001,"Corrective"))</f>
        <v/>
      </c>
      <c r="H35" s="12" t="str">
        <f aca="false">IF(A35="","",SUMIF(Registre!$C$2:$C$1001,A35,Registre!$I$2:$I$1001))</f>
        <v/>
      </c>
      <c r="I35" s="21" t="str">
        <f aca="false">IF(A35="","",SUMIF(Registre!$C$2:$C$1001,A35,Registre!$O$2:$O$1001))</f>
        <v/>
      </c>
      <c r="J35" s="21" t="str">
        <f aca="false">IF(A35="","",IF(G35=0,"",ROUND(Diagnostic!$C$22/G35,0)))</f>
        <v/>
      </c>
      <c r="K35" s="31" t="str">
        <f aca="false">IF(A35="","",IF(G35=0,"",ROUND(AVERAGEIFS(Registre!$H$2:$H$1001,Registre!$C$2:$C$1001,A35,Registre!$D$2:$D$1001,"Corrective"),2)))</f>
        <v/>
      </c>
      <c r="L35" s="33" t="str">
        <f aca="false">IF(A35="","",IF(F35=0,"",_xlfn.MAXIFS(Registre!$B$2:$B$1001,Registre!$C$2:$C$1001,A35)))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22" t="str">
        <f aca="false">IF(A36="","",COUNTIF(Registre!$C$2:$C$1001,A36))</f>
        <v/>
      </c>
      <c r="G36" s="22" t="str">
        <f aca="false">IF(A36="","",COUNTIFS(Registre!$C$2:$C$1001,A36,Registre!$D$2:$D$1001,"Corrective"))</f>
        <v/>
      </c>
      <c r="H36" s="12" t="str">
        <f aca="false">IF(A36="","",SUMIF(Registre!$C$2:$C$1001,A36,Registre!$I$2:$I$1001))</f>
        <v/>
      </c>
      <c r="I36" s="21" t="str">
        <f aca="false">IF(A36="","",SUMIF(Registre!$C$2:$C$1001,A36,Registre!$O$2:$O$1001))</f>
        <v/>
      </c>
      <c r="J36" s="21" t="str">
        <f aca="false">IF(A36="","",IF(G36=0,"",ROUND(Diagnostic!$C$22/G36,0)))</f>
        <v/>
      </c>
      <c r="K36" s="31" t="str">
        <f aca="false">IF(A36="","",IF(G36=0,"",ROUND(AVERAGEIFS(Registre!$H$2:$H$1001,Registre!$C$2:$C$1001,A36,Registre!$D$2:$D$1001,"Corrective"),2)))</f>
        <v/>
      </c>
      <c r="L36" s="33" t="str">
        <f aca="false">IF(A36="","",IF(F36=0,"",_xlfn.MAXIFS(Registre!$B$2:$B$1001,Registre!$C$2:$C$1001,A36)))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22" t="str">
        <f aca="false">IF(A37="","",COUNTIF(Registre!$C$2:$C$1001,A37))</f>
        <v/>
      </c>
      <c r="G37" s="22" t="str">
        <f aca="false">IF(A37="","",COUNTIFS(Registre!$C$2:$C$1001,A37,Registre!$D$2:$D$1001,"Corrective"))</f>
        <v/>
      </c>
      <c r="H37" s="12" t="str">
        <f aca="false">IF(A37="","",SUMIF(Registre!$C$2:$C$1001,A37,Registre!$I$2:$I$1001))</f>
        <v/>
      </c>
      <c r="I37" s="21" t="str">
        <f aca="false">IF(A37="","",SUMIF(Registre!$C$2:$C$1001,A37,Registre!$O$2:$O$1001))</f>
        <v/>
      </c>
      <c r="J37" s="21" t="str">
        <f aca="false">IF(A37="","",IF(G37=0,"",ROUND(Diagnostic!$C$22/G37,0)))</f>
        <v/>
      </c>
      <c r="K37" s="31" t="str">
        <f aca="false">IF(A37="","",IF(G37=0,"",ROUND(AVERAGEIFS(Registre!$H$2:$H$1001,Registre!$C$2:$C$1001,A37,Registre!$D$2:$D$1001,"Corrective"),2)))</f>
        <v/>
      </c>
      <c r="L37" s="33" t="str">
        <f aca="false">IF(A37="","",IF(F37=0,"",_xlfn.MAXIFS(Registre!$B$2:$B$1001,Registre!$C$2:$C$1001,A37)))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22" t="str">
        <f aca="false">IF(A38="","",COUNTIF(Registre!$C$2:$C$1001,A38))</f>
        <v/>
      </c>
      <c r="G38" s="22" t="str">
        <f aca="false">IF(A38="","",COUNTIFS(Registre!$C$2:$C$1001,A38,Registre!$D$2:$D$1001,"Corrective"))</f>
        <v/>
      </c>
      <c r="H38" s="12" t="str">
        <f aca="false">IF(A38="","",SUMIF(Registre!$C$2:$C$1001,A38,Registre!$I$2:$I$1001))</f>
        <v/>
      </c>
      <c r="I38" s="21" t="str">
        <f aca="false">IF(A38="","",SUMIF(Registre!$C$2:$C$1001,A38,Registre!$O$2:$O$1001))</f>
        <v/>
      </c>
      <c r="J38" s="21" t="str">
        <f aca="false">IF(A38="","",IF(G38=0,"",ROUND(Diagnostic!$C$22/G38,0)))</f>
        <v/>
      </c>
      <c r="K38" s="31" t="str">
        <f aca="false">IF(A38="","",IF(G38=0,"",ROUND(AVERAGEIFS(Registre!$H$2:$H$1001,Registre!$C$2:$C$1001,A38,Registre!$D$2:$D$1001,"Corrective"),2)))</f>
        <v/>
      </c>
      <c r="L38" s="33" t="str">
        <f aca="false">IF(A38="","",IF(F38=0,"",_xlfn.MAXIFS(Registre!$B$2:$B$1001,Registre!$C$2:$C$1001,A38)))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22" t="str">
        <f aca="false">IF(A39="","",COUNTIF(Registre!$C$2:$C$1001,A39))</f>
        <v/>
      </c>
      <c r="G39" s="22" t="str">
        <f aca="false">IF(A39="","",COUNTIFS(Registre!$C$2:$C$1001,A39,Registre!$D$2:$D$1001,"Corrective"))</f>
        <v/>
      </c>
      <c r="H39" s="12" t="str">
        <f aca="false">IF(A39="","",SUMIF(Registre!$C$2:$C$1001,A39,Registre!$I$2:$I$1001))</f>
        <v/>
      </c>
      <c r="I39" s="21" t="str">
        <f aca="false">IF(A39="","",SUMIF(Registre!$C$2:$C$1001,A39,Registre!$O$2:$O$1001))</f>
        <v/>
      </c>
      <c r="J39" s="21" t="str">
        <f aca="false">IF(A39="","",IF(G39=0,"",ROUND(Diagnostic!$C$22/G39,0)))</f>
        <v/>
      </c>
      <c r="K39" s="31" t="str">
        <f aca="false">IF(A39="","",IF(G39=0,"",ROUND(AVERAGEIFS(Registre!$H$2:$H$1001,Registre!$C$2:$C$1001,A39,Registre!$D$2:$D$1001,"Corrective"),2)))</f>
        <v/>
      </c>
      <c r="L39" s="33" t="str">
        <f aca="false">IF(A39="","",IF(F39=0,"",_xlfn.MAXIFS(Registre!$B$2:$B$1001,Registre!$C$2:$C$1001,A39)))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22" t="str">
        <f aca="false">IF(A40="","",COUNTIF(Registre!$C$2:$C$1001,A40))</f>
        <v/>
      </c>
      <c r="G40" s="22" t="str">
        <f aca="false">IF(A40="","",COUNTIFS(Registre!$C$2:$C$1001,A40,Registre!$D$2:$D$1001,"Corrective"))</f>
        <v/>
      </c>
      <c r="H40" s="12" t="str">
        <f aca="false">IF(A40="","",SUMIF(Registre!$C$2:$C$1001,A40,Registre!$I$2:$I$1001))</f>
        <v/>
      </c>
      <c r="I40" s="21" t="str">
        <f aca="false">IF(A40="","",SUMIF(Registre!$C$2:$C$1001,A40,Registre!$O$2:$O$1001))</f>
        <v/>
      </c>
      <c r="J40" s="21" t="str">
        <f aca="false">IF(A40="","",IF(G40=0,"",ROUND(Diagnostic!$C$22/G40,0)))</f>
        <v/>
      </c>
      <c r="K40" s="31" t="str">
        <f aca="false">IF(A40="","",IF(G40=0,"",ROUND(AVERAGEIFS(Registre!$H$2:$H$1001,Registre!$C$2:$C$1001,A40,Registre!$D$2:$D$1001,"Corrective"),2)))</f>
        <v/>
      </c>
      <c r="L40" s="33" t="str">
        <f aca="false">IF(A40="","",IF(F40=0,"",_xlfn.MAXIFS(Registre!$B$2:$B$1001,Registre!$C$2:$C$1001,A40)))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22" t="str">
        <f aca="false">IF(A41="","",COUNTIF(Registre!$C$2:$C$1001,A41))</f>
        <v/>
      </c>
      <c r="G41" s="22" t="str">
        <f aca="false">IF(A41="","",COUNTIFS(Registre!$C$2:$C$1001,A41,Registre!$D$2:$D$1001,"Corrective"))</f>
        <v/>
      </c>
      <c r="H41" s="12" t="str">
        <f aca="false">IF(A41="","",SUMIF(Registre!$C$2:$C$1001,A41,Registre!$I$2:$I$1001))</f>
        <v/>
      </c>
      <c r="I41" s="21" t="str">
        <f aca="false">IF(A41="","",SUMIF(Registre!$C$2:$C$1001,A41,Registre!$O$2:$O$1001))</f>
        <v/>
      </c>
      <c r="J41" s="21" t="str">
        <f aca="false">IF(A41="","",IF(G41=0,"",ROUND(Diagnostic!$C$22/G41,0)))</f>
        <v/>
      </c>
      <c r="K41" s="31" t="str">
        <f aca="false">IF(A41="","",IF(G41=0,"",ROUND(AVERAGEIFS(Registre!$H$2:$H$1001,Registre!$C$2:$C$1001,A41,Registre!$D$2:$D$1001,"Corrective"),2)))</f>
        <v/>
      </c>
      <c r="L41" s="33" t="str">
        <f aca="false">IF(A41="","",IF(F41=0,"",_xlfn.MAXIFS(Registre!$B$2:$B$1001,Registre!$C$2:$C$1001,A41)))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22" t="str">
        <f aca="false">IF(A42="","",COUNTIF(Registre!$C$2:$C$1001,A42))</f>
        <v/>
      </c>
      <c r="G42" s="22" t="str">
        <f aca="false">IF(A42="","",COUNTIFS(Registre!$C$2:$C$1001,A42,Registre!$D$2:$D$1001,"Corrective"))</f>
        <v/>
      </c>
      <c r="H42" s="12" t="str">
        <f aca="false">IF(A42="","",SUMIF(Registre!$C$2:$C$1001,A42,Registre!$I$2:$I$1001))</f>
        <v/>
      </c>
      <c r="I42" s="21" t="str">
        <f aca="false">IF(A42="","",SUMIF(Registre!$C$2:$C$1001,A42,Registre!$O$2:$O$1001))</f>
        <v/>
      </c>
      <c r="J42" s="21" t="str">
        <f aca="false">IF(A42="","",IF(G42=0,"",ROUND(Diagnostic!$C$22/G42,0)))</f>
        <v/>
      </c>
      <c r="K42" s="31" t="str">
        <f aca="false">IF(A42="","",IF(G42=0,"",ROUND(AVERAGEIFS(Registre!$H$2:$H$1001,Registre!$C$2:$C$1001,A42,Registre!$D$2:$D$1001,"Corrective"),2)))</f>
        <v/>
      </c>
      <c r="L42" s="33" t="str">
        <f aca="false">IF(A42="","",IF(F42=0,"",_xlfn.MAXIFS(Registre!$B$2:$B$1001,Registre!$C$2:$C$1001,A42)))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22" t="str">
        <f aca="false">IF(A43="","",COUNTIF(Registre!$C$2:$C$1001,A43))</f>
        <v/>
      </c>
      <c r="G43" s="22" t="str">
        <f aca="false">IF(A43="","",COUNTIFS(Registre!$C$2:$C$1001,A43,Registre!$D$2:$D$1001,"Corrective"))</f>
        <v/>
      </c>
      <c r="H43" s="12" t="str">
        <f aca="false">IF(A43="","",SUMIF(Registre!$C$2:$C$1001,A43,Registre!$I$2:$I$1001))</f>
        <v/>
      </c>
      <c r="I43" s="21" t="str">
        <f aca="false">IF(A43="","",SUMIF(Registre!$C$2:$C$1001,A43,Registre!$O$2:$O$1001))</f>
        <v/>
      </c>
      <c r="J43" s="21" t="str">
        <f aca="false">IF(A43="","",IF(G43=0,"",ROUND(Diagnostic!$C$22/G43,0)))</f>
        <v/>
      </c>
      <c r="K43" s="31" t="str">
        <f aca="false">IF(A43="","",IF(G43=0,"",ROUND(AVERAGEIFS(Registre!$H$2:$H$1001,Registre!$C$2:$C$1001,A43,Registre!$D$2:$D$1001,"Corrective"),2)))</f>
        <v/>
      </c>
      <c r="L43" s="33" t="str">
        <f aca="false">IF(A43="","",IF(F43=0,"",_xlfn.MAXIFS(Registre!$B$2:$B$1001,Registre!$C$2:$C$1001,A43)))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22" t="str">
        <f aca="false">IF(A44="","",COUNTIF(Registre!$C$2:$C$1001,A44))</f>
        <v/>
      </c>
      <c r="G44" s="22" t="str">
        <f aca="false">IF(A44="","",COUNTIFS(Registre!$C$2:$C$1001,A44,Registre!$D$2:$D$1001,"Corrective"))</f>
        <v/>
      </c>
      <c r="H44" s="12" t="str">
        <f aca="false">IF(A44="","",SUMIF(Registre!$C$2:$C$1001,A44,Registre!$I$2:$I$1001))</f>
        <v/>
      </c>
      <c r="I44" s="21" t="str">
        <f aca="false">IF(A44="","",SUMIF(Registre!$C$2:$C$1001,A44,Registre!$O$2:$O$1001))</f>
        <v/>
      </c>
      <c r="J44" s="21" t="str">
        <f aca="false">IF(A44="","",IF(G44=0,"",ROUND(Diagnostic!$C$22/G44,0)))</f>
        <v/>
      </c>
      <c r="K44" s="31" t="str">
        <f aca="false">IF(A44="","",IF(G44=0,"",ROUND(AVERAGEIFS(Registre!$H$2:$H$1001,Registre!$C$2:$C$1001,A44,Registre!$D$2:$D$1001,"Corrective"),2)))</f>
        <v/>
      </c>
      <c r="L44" s="33" t="str">
        <f aca="false">IF(A44="","",IF(F44=0,"",_xlfn.MAXIFS(Registre!$B$2:$B$1001,Registre!$C$2:$C$1001,A44)))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22" t="str">
        <f aca="false">IF(A45="","",COUNTIF(Registre!$C$2:$C$1001,A45))</f>
        <v/>
      </c>
      <c r="G45" s="22" t="str">
        <f aca="false">IF(A45="","",COUNTIFS(Registre!$C$2:$C$1001,A45,Registre!$D$2:$D$1001,"Corrective"))</f>
        <v/>
      </c>
      <c r="H45" s="12" t="str">
        <f aca="false">IF(A45="","",SUMIF(Registre!$C$2:$C$1001,A45,Registre!$I$2:$I$1001))</f>
        <v/>
      </c>
      <c r="I45" s="21" t="str">
        <f aca="false">IF(A45="","",SUMIF(Registre!$C$2:$C$1001,A45,Registre!$O$2:$O$1001))</f>
        <v/>
      </c>
      <c r="J45" s="21" t="str">
        <f aca="false">IF(A45="","",IF(G45=0,"",ROUND(Diagnostic!$C$22/G45,0)))</f>
        <v/>
      </c>
      <c r="K45" s="31" t="str">
        <f aca="false">IF(A45="","",IF(G45=0,"",ROUND(AVERAGEIFS(Registre!$H$2:$H$1001,Registre!$C$2:$C$1001,A45,Registre!$D$2:$D$1001,"Corrective"),2)))</f>
        <v/>
      </c>
      <c r="L45" s="33" t="str">
        <f aca="false">IF(A45="","",IF(F45=0,"",_xlfn.MAXIFS(Registre!$B$2:$B$1001,Registre!$C$2:$C$1001,A45)))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22" t="str">
        <f aca="false">IF(A46="","",COUNTIF(Registre!$C$2:$C$1001,A46))</f>
        <v/>
      </c>
      <c r="G46" s="22" t="str">
        <f aca="false">IF(A46="","",COUNTIFS(Registre!$C$2:$C$1001,A46,Registre!$D$2:$D$1001,"Corrective"))</f>
        <v/>
      </c>
      <c r="H46" s="12" t="str">
        <f aca="false">IF(A46="","",SUMIF(Registre!$C$2:$C$1001,A46,Registre!$I$2:$I$1001))</f>
        <v/>
      </c>
      <c r="I46" s="21" t="str">
        <f aca="false">IF(A46="","",SUMIF(Registre!$C$2:$C$1001,A46,Registre!$O$2:$O$1001))</f>
        <v/>
      </c>
      <c r="J46" s="21" t="str">
        <f aca="false">IF(A46="","",IF(G46=0,"",ROUND(Diagnostic!$C$22/G46,0)))</f>
        <v/>
      </c>
      <c r="K46" s="31" t="str">
        <f aca="false">IF(A46="","",IF(G46=0,"",ROUND(AVERAGEIFS(Registre!$H$2:$H$1001,Registre!$C$2:$C$1001,A46,Registre!$D$2:$D$1001,"Corrective"),2)))</f>
        <v/>
      </c>
      <c r="L46" s="33" t="str">
        <f aca="false">IF(A46="","",IF(F46=0,"",_xlfn.MAXIFS(Registre!$B$2:$B$1001,Registre!$C$2:$C$1001,A46)))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22" t="str">
        <f aca="false">IF(A47="","",COUNTIF(Registre!$C$2:$C$1001,A47))</f>
        <v/>
      </c>
      <c r="G47" s="22" t="str">
        <f aca="false">IF(A47="","",COUNTIFS(Registre!$C$2:$C$1001,A47,Registre!$D$2:$D$1001,"Corrective"))</f>
        <v/>
      </c>
      <c r="H47" s="12" t="str">
        <f aca="false">IF(A47="","",SUMIF(Registre!$C$2:$C$1001,A47,Registre!$I$2:$I$1001))</f>
        <v/>
      </c>
      <c r="I47" s="21" t="str">
        <f aca="false">IF(A47="","",SUMIF(Registre!$C$2:$C$1001,A47,Registre!$O$2:$O$1001))</f>
        <v/>
      </c>
      <c r="J47" s="21" t="str">
        <f aca="false">IF(A47="","",IF(G47=0,"",ROUND(Diagnostic!$C$22/G47,0)))</f>
        <v/>
      </c>
      <c r="K47" s="31" t="str">
        <f aca="false">IF(A47="","",IF(G47=0,"",ROUND(AVERAGEIFS(Registre!$H$2:$H$1001,Registre!$C$2:$C$1001,A47,Registre!$D$2:$D$1001,"Corrective"),2)))</f>
        <v/>
      </c>
      <c r="L47" s="33" t="str">
        <f aca="false">IF(A47="","",IF(F47=0,"",_xlfn.MAXIFS(Registre!$B$2:$B$1001,Registre!$C$2:$C$1001,A47)))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22" t="str">
        <f aca="false">IF(A48="","",COUNTIF(Registre!$C$2:$C$1001,A48))</f>
        <v/>
      </c>
      <c r="G48" s="22" t="str">
        <f aca="false">IF(A48="","",COUNTIFS(Registre!$C$2:$C$1001,A48,Registre!$D$2:$D$1001,"Corrective"))</f>
        <v/>
      </c>
      <c r="H48" s="12" t="str">
        <f aca="false">IF(A48="","",SUMIF(Registre!$C$2:$C$1001,A48,Registre!$I$2:$I$1001))</f>
        <v/>
      </c>
      <c r="I48" s="21" t="str">
        <f aca="false">IF(A48="","",SUMIF(Registre!$C$2:$C$1001,A48,Registre!$O$2:$O$1001))</f>
        <v/>
      </c>
      <c r="J48" s="21" t="str">
        <f aca="false">IF(A48="","",IF(G48=0,"",ROUND(Diagnostic!$C$22/G48,0)))</f>
        <v/>
      </c>
      <c r="K48" s="31" t="str">
        <f aca="false">IF(A48="","",IF(G48=0,"",ROUND(AVERAGEIFS(Registre!$H$2:$H$1001,Registre!$C$2:$C$1001,A48,Registre!$D$2:$D$1001,"Corrective"),2)))</f>
        <v/>
      </c>
      <c r="L48" s="33" t="str">
        <f aca="false">IF(A48="","",IF(F48=0,"",_xlfn.MAXIFS(Registre!$B$2:$B$1001,Registre!$C$2:$C$1001,A48)))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22" t="str">
        <f aca="false">IF(A49="","",COUNTIF(Registre!$C$2:$C$1001,A49))</f>
        <v/>
      </c>
      <c r="G49" s="22" t="str">
        <f aca="false">IF(A49="","",COUNTIFS(Registre!$C$2:$C$1001,A49,Registre!$D$2:$D$1001,"Corrective"))</f>
        <v/>
      </c>
      <c r="H49" s="12" t="str">
        <f aca="false">IF(A49="","",SUMIF(Registre!$C$2:$C$1001,A49,Registre!$I$2:$I$1001))</f>
        <v/>
      </c>
      <c r="I49" s="21" t="str">
        <f aca="false">IF(A49="","",SUMIF(Registre!$C$2:$C$1001,A49,Registre!$O$2:$O$1001))</f>
        <v/>
      </c>
      <c r="J49" s="21" t="str">
        <f aca="false">IF(A49="","",IF(G49=0,"",ROUND(Diagnostic!$C$22/G49,0)))</f>
        <v/>
      </c>
      <c r="K49" s="31" t="str">
        <f aca="false">IF(A49="","",IF(G49=0,"",ROUND(AVERAGEIFS(Registre!$H$2:$H$1001,Registre!$C$2:$C$1001,A49,Registre!$D$2:$D$1001,"Corrective"),2)))</f>
        <v/>
      </c>
      <c r="L49" s="33" t="str">
        <f aca="false">IF(A49="","",IF(F49=0,"",_xlfn.MAXIFS(Registre!$B$2:$B$1001,Registre!$C$2:$C$1001,A49)))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22" t="str">
        <f aca="false">IF(A50="","",COUNTIF(Registre!$C$2:$C$1001,A50))</f>
        <v/>
      </c>
      <c r="G50" s="22" t="str">
        <f aca="false">IF(A50="","",COUNTIFS(Registre!$C$2:$C$1001,A50,Registre!$D$2:$D$1001,"Corrective"))</f>
        <v/>
      </c>
      <c r="H50" s="12" t="str">
        <f aca="false">IF(A50="","",SUMIF(Registre!$C$2:$C$1001,A50,Registre!$I$2:$I$1001))</f>
        <v/>
      </c>
      <c r="I50" s="21" t="str">
        <f aca="false">IF(A50="","",SUMIF(Registre!$C$2:$C$1001,A50,Registre!$O$2:$O$1001))</f>
        <v/>
      </c>
      <c r="J50" s="21" t="str">
        <f aca="false">IF(A50="","",IF(G50=0,"",ROUND(Diagnostic!$C$22/G50,0)))</f>
        <v/>
      </c>
      <c r="K50" s="31" t="str">
        <f aca="false">IF(A50="","",IF(G50=0,"",ROUND(AVERAGEIFS(Registre!$H$2:$H$1001,Registre!$C$2:$C$1001,A50,Registre!$D$2:$D$1001,"Corrective"),2)))</f>
        <v/>
      </c>
      <c r="L50" s="33" t="str">
        <f aca="false">IF(A50="","",IF(F50=0,"",_xlfn.MAXIFS(Registre!$B$2:$B$1001,Registre!$C$2:$C$1001,A50)))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22" t="str">
        <f aca="false">IF(A51="","",COUNTIF(Registre!$C$2:$C$1001,A51))</f>
        <v/>
      </c>
      <c r="G51" s="22" t="str">
        <f aca="false">IF(A51="","",COUNTIFS(Registre!$C$2:$C$1001,A51,Registre!$D$2:$D$1001,"Corrective"))</f>
        <v/>
      </c>
      <c r="H51" s="12" t="str">
        <f aca="false">IF(A51="","",SUMIF(Registre!$C$2:$C$1001,A51,Registre!$I$2:$I$1001))</f>
        <v/>
      </c>
      <c r="I51" s="21" t="str">
        <f aca="false">IF(A51="","",SUMIF(Registre!$C$2:$C$1001,A51,Registre!$O$2:$O$1001))</f>
        <v/>
      </c>
      <c r="J51" s="21" t="str">
        <f aca="false">IF(A51="","",IF(G51=0,"",ROUND(Diagnostic!$C$22/G51,0)))</f>
        <v/>
      </c>
      <c r="K51" s="31" t="str">
        <f aca="false">IF(A51="","",IF(G51=0,"",ROUND(AVERAGEIFS(Registre!$H$2:$H$1001,Registre!$C$2:$C$1001,A51,Registre!$D$2:$D$1001,"Corrective"),2)))</f>
        <v/>
      </c>
      <c r="L51" s="33" t="str">
        <f aca="false">IF(A51="","",IF(F51=0,"",_xlfn.MAXIFS(Registre!$B$2:$B$1001,Registre!$C$2:$C$1001,A51)))</f>
        <v/>
      </c>
    </row>
    <row r="53" customFormat="false" ht="15" hidden="false" customHeight="false" outlineLevel="0" collapsed="false">
      <c r="A53" s="6" t="s">
        <v>117</v>
      </c>
    </row>
  </sheetData>
  <dataValidations count="1">
    <dataValidation allowBlank="true" errorStyle="stop" operator="between" showDropDown="false" showErrorMessage="false" showInputMessage="false" sqref="D2:D51" type="list">
      <formula1>Listes!$H$2:$H$4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1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52"/>
    <col collapsed="false" customWidth="true" hidden="false" outlineLevel="0" max="6" min="6" style="0" width="15"/>
    <col collapsed="false" customWidth="true" hidden="false" outlineLevel="0" max="7" min="7" style="0" width="25"/>
    <col collapsed="false" customWidth="true" hidden="false" outlineLevel="0" max="9" min="8" style="0" width="9"/>
    <col collapsed="false" customWidth="true" hidden="false" outlineLevel="0" max="10" min="10" style="0" width="11"/>
    <col collapsed="false" customWidth="true" hidden="false" outlineLevel="0" max="11" min="11" style="0" width="9"/>
    <col collapsed="false" customWidth="true" hidden="false" outlineLevel="0" max="12" min="12" style="0" width="34"/>
    <col collapsed="false" customWidth="true" hidden="false" outlineLevel="0" max="15" min="13" style="0" width="12"/>
    <col collapsed="false" customWidth="true" hidden="false" outlineLevel="0" max="16" min="16" style="0" width="10"/>
  </cols>
  <sheetData>
    <row r="1" customFormat="false" ht="35.05" hidden="false" customHeight="false" outlineLevel="0" collapsed="false">
      <c r="A1" s="7" t="s">
        <v>17</v>
      </c>
      <c r="B1" s="7" t="s">
        <v>118</v>
      </c>
      <c r="C1" s="7" t="s">
        <v>62</v>
      </c>
      <c r="D1" s="7" t="s">
        <v>119</v>
      </c>
      <c r="E1" s="7" t="s">
        <v>120</v>
      </c>
      <c r="F1" s="7" t="s">
        <v>121</v>
      </c>
      <c r="G1" s="7" t="s">
        <v>122</v>
      </c>
      <c r="H1" s="7" t="s">
        <v>123</v>
      </c>
      <c r="I1" s="7" t="s">
        <v>124</v>
      </c>
      <c r="J1" s="7" t="s">
        <v>125</v>
      </c>
      <c r="K1" s="7" t="s">
        <v>126</v>
      </c>
      <c r="L1" s="7" t="s">
        <v>63</v>
      </c>
      <c r="M1" s="7" t="s">
        <v>127</v>
      </c>
      <c r="N1" s="7" t="s">
        <v>128</v>
      </c>
      <c r="O1" s="7" t="s">
        <v>129</v>
      </c>
      <c r="P1" s="7" t="s">
        <v>50</v>
      </c>
    </row>
    <row r="2" customFormat="false" ht="15" hidden="false" customHeight="false" outlineLevel="0" collapsed="false">
      <c r="A2" s="32" t="s">
        <v>130</v>
      </c>
      <c r="B2" s="34" t="n">
        <v>45931</v>
      </c>
      <c r="C2" s="32" t="s">
        <v>104</v>
      </c>
      <c r="D2" s="32" t="s">
        <v>131</v>
      </c>
      <c r="E2" s="32" t="s">
        <v>132</v>
      </c>
      <c r="F2" s="32" t="s">
        <v>133</v>
      </c>
      <c r="G2" s="32" t="s">
        <v>134</v>
      </c>
      <c r="H2" s="35" t="n">
        <v>2.5</v>
      </c>
      <c r="I2" s="36" t="n">
        <v>9</v>
      </c>
      <c r="J2" s="32"/>
      <c r="K2" s="32"/>
      <c r="L2" s="22" t="str">
        <f aca="false">IF(C2="","",IFERROR(INDEX(Parc!$B$2:$B$51,MATCH(C2,Parc!$A$2:$A$51,0)),"Code inconnu"))</f>
        <v>Chariot élévateur électrique 2,5 t</v>
      </c>
      <c r="M2" s="37" t="n">
        <f aca="false">IF(J2="",0,K2*IFERROR(INDEX(Listes!$G$2:$G$21,MATCH(J2,Listes!$E$2:$E$21,0)),0))</f>
        <v>0</v>
      </c>
      <c r="N2" s="38" t="n">
        <v>462</v>
      </c>
      <c r="O2" s="37" t="n">
        <f aca="false">IF(A2="","",M2+N2)</f>
        <v>462</v>
      </c>
      <c r="P2" s="27" t="n">
        <f aca="false">IF(B2="","",DATE(YEAR(B2),MONTH(B2),1))</f>
        <v>45931</v>
      </c>
    </row>
    <row r="3" customFormat="false" ht="15" hidden="false" customHeight="false" outlineLevel="0" collapsed="false">
      <c r="A3" s="32" t="s">
        <v>135</v>
      </c>
      <c r="B3" s="34" t="n">
        <v>45932</v>
      </c>
      <c r="C3" s="32" t="s">
        <v>93</v>
      </c>
      <c r="D3" s="32" t="s">
        <v>131</v>
      </c>
      <c r="E3" s="32" t="s">
        <v>136</v>
      </c>
      <c r="F3" s="32" t="s">
        <v>95</v>
      </c>
      <c r="G3" s="32" t="s">
        <v>137</v>
      </c>
      <c r="H3" s="35" t="n">
        <v>1</v>
      </c>
      <c r="I3" s="36" t="n">
        <v>0.5</v>
      </c>
      <c r="J3" s="32" t="s">
        <v>138</v>
      </c>
      <c r="K3" s="32" t="n">
        <v>2</v>
      </c>
      <c r="L3" s="22" t="str">
        <f aca="false">IF(C3="","",IFERROR(INDEX(Parc!$B$2:$B$51,MATCH(C3,Parc!$A$2:$A$51,0)),"Code inconnu"))</f>
        <v>Perceuse à colonne</v>
      </c>
      <c r="M3" s="37" t="n">
        <f aca="false">IF(J3="",0,K3*IFERROR(INDEX(Listes!$G$2:$G$21,MATCH(J3,Listes!$E$2:$E$21,0)),0))</f>
        <v>12.4</v>
      </c>
      <c r="N3" s="38"/>
      <c r="O3" s="37" t="n">
        <f aca="false">IF(A3="","",M3+N3)</f>
        <v>12.4</v>
      </c>
      <c r="P3" s="27" t="n">
        <f aca="false">IF(B3="","",DATE(YEAR(B3),MONTH(B3),1))</f>
        <v>45931</v>
      </c>
    </row>
    <row r="4" customFormat="false" ht="15" hidden="false" customHeight="false" outlineLevel="0" collapsed="false">
      <c r="A4" s="32" t="s">
        <v>139</v>
      </c>
      <c r="B4" s="34" t="n">
        <v>45936</v>
      </c>
      <c r="C4" s="32" t="s">
        <v>81</v>
      </c>
      <c r="D4" s="32" t="s">
        <v>131</v>
      </c>
      <c r="E4" s="32" t="s">
        <v>140</v>
      </c>
      <c r="F4" s="32" t="s">
        <v>80</v>
      </c>
      <c r="G4" s="32" t="s">
        <v>137</v>
      </c>
      <c r="H4" s="35" t="n">
        <v>1</v>
      </c>
      <c r="I4" s="36" t="n">
        <v>1</v>
      </c>
      <c r="J4" s="32"/>
      <c r="K4" s="32"/>
      <c r="L4" s="22" t="str">
        <f aca="false">IF(C4="","",IFERROR(INDEX(Parc!$B$2:$B$51,MATCH(C4,Parc!$A$2:$A$51,0)),"Code inconnu"))</f>
        <v>Poste à souder MIG n° 2</v>
      </c>
      <c r="M4" s="37" t="n">
        <f aca="false">IF(J4="",0,K4*IFERROR(INDEX(Listes!$G$2:$G$21,MATCH(J4,Listes!$E$2:$E$21,0)),0))</f>
        <v>0</v>
      </c>
      <c r="N4" s="38" t="n">
        <v>111</v>
      </c>
      <c r="O4" s="37" t="n">
        <f aca="false">IF(A4="","",M4+N4)</f>
        <v>111</v>
      </c>
      <c r="P4" s="27" t="n">
        <f aca="false">IF(B4="","",DATE(YEAR(B4),MONTH(B4),1))</f>
        <v>45931</v>
      </c>
    </row>
    <row r="5" customFormat="false" ht="15" hidden="false" customHeight="false" outlineLevel="0" collapsed="false">
      <c r="A5" s="32" t="s">
        <v>141</v>
      </c>
      <c r="B5" s="34" t="n">
        <v>45938</v>
      </c>
      <c r="C5" s="32" t="s">
        <v>107</v>
      </c>
      <c r="D5" s="32" t="s">
        <v>142</v>
      </c>
      <c r="E5" s="32" t="s">
        <v>143</v>
      </c>
      <c r="F5" s="32" t="s">
        <v>144</v>
      </c>
      <c r="G5" s="32" t="s">
        <v>137</v>
      </c>
      <c r="H5" s="35" t="n">
        <v>1</v>
      </c>
      <c r="I5" s="36" t="n">
        <v>0</v>
      </c>
      <c r="J5" s="32"/>
      <c r="K5" s="32"/>
      <c r="L5" s="22" t="str">
        <f aca="false">IF(C5="","",IFERROR(INDEX(Parc!$B$2:$B$51,MATCH(C5,Parc!$A$2:$A$51,0)),"Code inconnu"))</f>
        <v>Convoyeur à rouleaux motorisé</v>
      </c>
      <c r="M5" s="37" t="n">
        <f aca="false">IF(J5="",0,K5*IFERROR(INDEX(Listes!$G$2:$G$21,MATCH(J5,Listes!$E$2:$E$21,0)),0))</f>
        <v>0</v>
      </c>
      <c r="N5" s="38"/>
      <c r="O5" s="37" t="n">
        <f aca="false">IF(A5="","",M5+N5)</f>
        <v>0</v>
      </c>
      <c r="P5" s="27" t="n">
        <f aca="false">IF(B5="","",DATE(YEAR(B5),MONTH(B5),1))</f>
        <v>45931</v>
      </c>
    </row>
    <row r="6" customFormat="false" ht="15" hidden="false" customHeight="false" outlineLevel="0" collapsed="false">
      <c r="A6" s="32" t="s">
        <v>145</v>
      </c>
      <c r="B6" s="34" t="n">
        <v>45943</v>
      </c>
      <c r="C6" s="32" t="s">
        <v>107</v>
      </c>
      <c r="D6" s="32" t="s">
        <v>131</v>
      </c>
      <c r="E6" s="32" t="s">
        <v>136</v>
      </c>
      <c r="F6" s="32" t="s">
        <v>109</v>
      </c>
      <c r="G6" s="32" t="s">
        <v>137</v>
      </c>
      <c r="H6" s="35" t="n">
        <v>1</v>
      </c>
      <c r="I6" s="36" t="n">
        <v>1</v>
      </c>
      <c r="J6" s="32" t="s">
        <v>138</v>
      </c>
      <c r="K6" s="32" t="n">
        <v>2</v>
      </c>
      <c r="L6" s="22" t="str">
        <f aca="false">IF(C6="","",IFERROR(INDEX(Parc!$B$2:$B$51,MATCH(C6,Parc!$A$2:$A$51,0)),"Code inconnu"))</f>
        <v>Convoyeur à rouleaux motorisé</v>
      </c>
      <c r="M6" s="37" t="n">
        <f aca="false">IF(J6="",0,K6*IFERROR(INDEX(Listes!$G$2:$G$21,MATCH(J6,Listes!$E$2:$E$21,0)),0))</f>
        <v>12.4</v>
      </c>
      <c r="N6" s="38"/>
      <c r="O6" s="37" t="n">
        <f aca="false">IF(A6="","",M6+N6)</f>
        <v>12.4</v>
      </c>
      <c r="P6" s="27" t="n">
        <f aca="false">IF(B6="","",DATE(YEAR(B6),MONTH(B6),1))</f>
        <v>45931</v>
      </c>
    </row>
    <row r="7" customFormat="false" ht="15" hidden="false" customHeight="false" outlineLevel="0" collapsed="false">
      <c r="A7" s="32" t="s">
        <v>146</v>
      </c>
      <c r="B7" s="34" t="n">
        <v>45944</v>
      </c>
      <c r="C7" s="32" t="s">
        <v>88</v>
      </c>
      <c r="D7" s="32" t="s">
        <v>147</v>
      </c>
      <c r="E7" s="32" t="s">
        <v>148</v>
      </c>
      <c r="F7" s="32" t="s">
        <v>144</v>
      </c>
      <c r="G7" s="32" t="s">
        <v>149</v>
      </c>
      <c r="H7" s="35" t="n">
        <v>1.5</v>
      </c>
      <c r="I7" s="36" t="n">
        <v>1</v>
      </c>
      <c r="J7" s="32"/>
      <c r="K7" s="32"/>
      <c r="L7" s="22" t="str">
        <f aca="false">IF(C7="","",IFERROR(INDEX(Parc!$B$2:$B$51,MATCH(C7,Parc!$A$2:$A$51,0)),"Code inconnu"))</f>
        <v>Presse plieuse hydraulique 100 t</v>
      </c>
      <c r="M7" s="37" t="n">
        <f aca="false">IF(J7="",0,K7*IFERROR(INDEX(Listes!$G$2:$G$21,MATCH(J7,Listes!$E$2:$E$21,0)),0))</f>
        <v>0</v>
      </c>
      <c r="N7" s="38" t="n">
        <v>160</v>
      </c>
      <c r="O7" s="37" t="n">
        <f aca="false">IF(A7="","",M7+N7)</f>
        <v>160</v>
      </c>
      <c r="P7" s="27" t="n">
        <f aca="false">IF(B7="","",DATE(YEAR(B7),MONTH(B7),1))</f>
        <v>45931</v>
      </c>
    </row>
    <row r="8" customFormat="false" ht="15" hidden="false" customHeight="false" outlineLevel="0" collapsed="false">
      <c r="A8" s="32" t="s">
        <v>150</v>
      </c>
      <c r="B8" s="34" t="n">
        <v>45945</v>
      </c>
      <c r="C8" s="32" t="s">
        <v>78</v>
      </c>
      <c r="D8" s="32" t="s">
        <v>142</v>
      </c>
      <c r="E8" s="32" t="s">
        <v>151</v>
      </c>
      <c r="F8" s="32" t="s">
        <v>144</v>
      </c>
      <c r="G8" s="32" t="s">
        <v>137</v>
      </c>
      <c r="H8" s="35" t="n">
        <v>0.5</v>
      </c>
      <c r="I8" s="36" t="n">
        <v>0</v>
      </c>
      <c r="J8" s="32"/>
      <c r="K8" s="32"/>
      <c r="L8" s="22" t="str">
        <f aca="false">IF(C8="","",IFERROR(INDEX(Parc!$B$2:$B$51,MATCH(C8,Parc!$A$2:$A$51,0)),"Code inconnu"))</f>
        <v>Poste à souder MIG n° 1</v>
      </c>
      <c r="M8" s="37" t="n">
        <f aca="false">IF(J8="",0,K8*IFERROR(INDEX(Listes!$G$2:$G$21,MATCH(J8,Listes!$E$2:$E$21,0)),0))</f>
        <v>0</v>
      </c>
      <c r="N8" s="38"/>
      <c r="O8" s="37" t="n">
        <f aca="false">IF(A8="","",M8+N8)</f>
        <v>0</v>
      </c>
      <c r="P8" s="27" t="n">
        <f aca="false">IF(B8="","",DATE(YEAR(B8),MONTH(B8),1))</f>
        <v>45931</v>
      </c>
    </row>
    <row r="9" customFormat="false" ht="15" hidden="false" customHeight="false" outlineLevel="0" collapsed="false">
      <c r="A9" s="32" t="s">
        <v>152</v>
      </c>
      <c r="B9" s="34" t="n">
        <v>45945</v>
      </c>
      <c r="C9" s="32" t="s">
        <v>81</v>
      </c>
      <c r="D9" s="32" t="s">
        <v>142</v>
      </c>
      <c r="E9" s="32" t="s">
        <v>151</v>
      </c>
      <c r="F9" s="32" t="s">
        <v>144</v>
      </c>
      <c r="G9" s="32" t="s">
        <v>137</v>
      </c>
      <c r="H9" s="35" t="n">
        <v>0.5</v>
      </c>
      <c r="I9" s="36" t="n">
        <v>0</v>
      </c>
      <c r="J9" s="32"/>
      <c r="K9" s="32"/>
      <c r="L9" s="22" t="str">
        <f aca="false">IF(C9="","",IFERROR(INDEX(Parc!$B$2:$B$51,MATCH(C9,Parc!$A$2:$A$51,0)),"Code inconnu"))</f>
        <v>Poste à souder MIG n° 2</v>
      </c>
      <c r="M9" s="37" t="n">
        <f aca="false">IF(J9="",0,K9*IFERROR(INDEX(Listes!$G$2:$G$21,MATCH(J9,Listes!$E$2:$E$21,0)),0))</f>
        <v>0</v>
      </c>
      <c r="N9" s="38"/>
      <c r="O9" s="37" t="n">
        <f aca="false">IF(A9="","",M9+N9)</f>
        <v>0</v>
      </c>
      <c r="P9" s="27" t="n">
        <f aca="false">IF(B9="","",DATE(YEAR(B9),MONTH(B9),1))</f>
        <v>45931</v>
      </c>
    </row>
    <row r="10" customFormat="false" ht="15" hidden="false" customHeight="false" outlineLevel="0" collapsed="false">
      <c r="A10" s="32" t="s">
        <v>153</v>
      </c>
      <c r="B10" s="34" t="n">
        <v>45945</v>
      </c>
      <c r="C10" s="32" t="s">
        <v>83</v>
      </c>
      <c r="D10" s="32" t="s">
        <v>142</v>
      </c>
      <c r="E10" s="32" t="s">
        <v>151</v>
      </c>
      <c r="F10" s="32" t="s">
        <v>144</v>
      </c>
      <c r="G10" s="32" t="s">
        <v>137</v>
      </c>
      <c r="H10" s="35" t="n">
        <v>0.5</v>
      </c>
      <c r="I10" s="36" t="n">
        <v>0</v>
      </c>
      <c r="J10" s="32"/>
      <c r="K10" s="32"/>
      <c r="L10" s="22" t="str">
        <f aca="false">IF(C10="","",IFERROR(INDEX(Parc!$B$2:$B$51,MATCH(C10,Parc!$A$2:$A$51,0)),"Code inconnu"))</f>
        <v>Poste à souder MIG n° 3</v>
      </c>
      <c r="M10" s="37" t="n">
        <f aca="false">IF(J10="",0,K10*IFERROR(INDEX(Listes!$G$2:$G$21,MATCH(J10,Listes!$E$2:$E$21,0)),0))</f>
        <v>0</v>
      </c>
      <c r="N10" s="38"/>
      <c r="O10" s="37" t="n">
        <f aca="false">IF(A10="","",M10+N10)</f>
        <v>0</v>
      </c>
      <c r="P10" s="27" t="n">
        <f aca="false">IF(B10="","",DATE(YEAR(B10),MONTH(B10),1))</f>
        <v>45931</v>
      </c>
    </row>
    <row r="11" customFormat="false" ht="15" hidden="false" customHeight="false" outlineLevel="0" collapsed="false">
      <c r="A11" s="32" t="s">
        <v>154</v>
      </c>
      <c r="B11" s="34" t="n">
        <v>45945</v>
      </c>
      <c r="C11" s="32" t="s">
        <v>110</v>
      </c>
      <c r="D11" s="32" t="s">
        <v>131</v>
      </c>
      <c r="E11" s="32" t="s">
        <v>155</v>
      </c>
      <c r="F11" s="32" t="s">
        <v>144</v>
      </c>
      <c r="G11" s="32" t="s">
        <v>156</v>
      </c>
      <c r="H11" s="35" t="n">
        <v>1.5</v>
      </c>
      <c r="I11" s="36" t="n">
        <v>0.5</v>
      </c>
      <c r="J11" s="32"/>
      <c r="K11" s="32"/>
      <c r="L11" s="22" t="str">
        <f aca="false">IF(C11="","",IFERROR(INDEX(Parc!$B$2:$B$51,MATCH(C11,Parc!$A$2:$A$51,0)),"Code inconnu"))</f>
        <v>Installation électrique de l'atelier</v>
      </c>
      <c r="M11" s="37" t="n">
        <f aca="false">IF(J11="",0,K11*IFERROR(INDEX(Listes!$G$2:$G$21,MATCH(J11,Listes!$E$2:$E$21,0)),0))</f>
        <v>0</v>
      </c>
      <c r="N11" s="38" t="n">
        <v>75</v>
      </c>
      <c r="O11" s="37" t="n">
        <f aca="false">IF(A11="","",M11+N11)</f>
        <v>75</v>
      </c>
      <c r="P11" s="27" t="n">
        <f aca="false">IF(B11="","",DATE(YEAR(B11),MONTH(B11),1))</f>
        <v>45931</v>
      </c>
    </row>
    <row r="12" customFormat="false" ht="15" hidden="false" customHeight="false" outlineLevel="0" collapsed="false">
      <c r="A12" s="32" t="s">
        <v>157</v>
      </c>
      <c r="B12" s="34" t="n">
        <v>45947</v>
      </c>
      <c r="C12" s="32" t="s">
        <v>71</v>
      </c>
      <c r="D12" s="32" t="s">
        <v>131</v>
      </c>
      <c r="E12" s="32" t="s">
        <v>136</v>
      </c>
      <c r="F12" s="32" t="s">
        <v>73</v>
      </c>
      <c r="G12" s="32" t="s">
        <v>137</v>
      </c>
      <c r="H12" s="35" t="n">
        <v>1</v>
      </c>
      <c r="I12" s="36" t="n">
        <v>3</v>
      </c>
      <c r="J12" s="32" t="s">
        <v>138</v>
      </c>
      <c r="K12" s="32" t="n">
        <v>4</v>
      </c>
      <c r="L12" s="22" t="str">
        <f aca="false">IF(C12="","",IFERROR(INDEX(Parc!$B$2:$B$51,MATCH(C12,Parc!$A$2:$A$51,0)),"Code inconnu"))</f>
        <v>Scie à ruban</v>
      </c>
      <c r="M12" s="37" t="n">
        <f aca="false">IF(J12="",0,K12*IFERROR(INDEX(Listes!$G$2:$G$21,MATCH(J12,Listes!$E$2:$E$21,0)),0))</f>
        <v>24.8</v>
      </c>
      <c r="N12" s="38"/>
      <c r="O12" s="37" t="n">
        <f aca="false">IF(A12="","",M12+N12)</f>
        <v>24.8</v>
      </c>
      <c r="P12" s="27" t="n">
        <f aca="false">IF(B12="","",DATE(YEAR(B12),MONTH(B12),1))</f>
        <v>45931</v>
      </c>
    </row>
    <row r="13" customFormat="false" ht="15" hidden="false" customHeight="false" outlineLevel="0" collapsed="false">
      <c r="A13" s="32" t="s">
        <v>158</v>
      </c>
      <c r="B13" s="34" t="n">
        <v>45947</v>
      </c>
      <c r="C13" s="32" t="s">
        <v>88</v>
      </c>
      <c r="D13" s="32" t="s">
        <v>142</v>
      </c>
      <c r="E13" s="32" t="s">
        <v>159</v>
      </c>
      <c r="F13" s="32" t="s">
        <v>144</v>
      </c>
      <c r="G13" s="32" t="s">
        <v>137</v>
      </c>
      <c r="H13" s="35" t="n">
        <v>4</v>
      </c>
      <c r="I13" s="36" t="n">
        <v>0</v>
      </c>
      <c r="J13" s="32" t="s">
        <v>160</v>
      </c>
      <c r="K13" s="32" t="n">
        <v>4</v>
      </c>
      <c r="L13" s="22" t="str">
        <f aca="false">IF(C13="","",IFERROR(INDEX(Parc!$B$2:$B$51,MATCH(C13,Parc!$A$2:$A$51,0)),"Code inconnu"))</f>
        <v>Presse plieuse hydraulique 100 t</v>
      </c>
      <c r="M13" s="37" t="n">
        <f aca="false">IF(J13="",0,K13*IFERROR(INDEX(Listes!$G$2:$G$21,MATCH(J13,Listes!$E$2:$E$21,0)),0))</f>
        <v>312</v>
      </c>
      <c r="N13" s="38"/>
      <c r="O13" s="37" t="n">
        <f aca="false">IF(A13="","",M13+N13)</f>
        <v>312</v>
      </c>
      <c r="P13" s="27" t="n">
        <f aca="false">IF(B13="","",DATE(YEAR(B13),MONTH(B13),1))</f>
        <v>45931</v>
      </c>
    </row>
    <row r="14" customFormat="false" ht="15" hidden="false" customHeight="false" outlineLevel="0" collapsed="false">
      <c r="A14" s="32" t="s">
        <v>161</v>
      </c>
      <c r="B14" s="34" t="n">
        <v>45951</v>
      </c>
      <c r="C14" s="32" t="s">
        <v>71</v>
      </c>
      <c r="D14" s="32" t="s">
        <v>142</v>
      </c>
      <c r="E14" s="32" t="s">
        <v>162</v>
      </c>
      <c r="F14" s="32" t="s">
        <v>73</v>
      </c>
      <c r="G14" s="32" t="s">
        <v>137</v>
      </c>
      <c r="H14" s="35" t="n">
        <v>1</v>
      </c>
      <c r="I14" s="36" t="n">
        <v>0.5</v>
      </c>
      <c r="J14" s="32"/>
      <c r="K14" s="32"/>
      <c r="L14" s="22" t="str">
        <f aca="false">IF(C14="","",IFERROR(INDEX(Parc!$B$2:$B$51,MATCH(C14,Parc!$A$2:$A$51,0)),"Code inconnu"))</f>
        <v>Scie à ruban</v>
      </c>
      <c r="M14" s="37" t="n">
        <f aca="false">IF(J14="",0,K14*IFERROR(INDEX(Listes!$G$2:$G$21,MATCH(J14,Listes!$E$2:$E$21,0)),0))</f>
        <v>0</v>
      </c>
      <c r="N14" s="38"/>
      <c r="O14" s="37" t="n">
        <f aca="false">IF(A14="","",M14+N14)</f>
        <v>0</v>
      </c>
      <c r="P14" s="27" t="n">
        <f aca="false">IF(B14="","",DATE(YEAR(B14),MONTH(B14),1))</f>
        <v>45931</v>
      </c>
    </row>
    <row r="15" customFormat="false" ht="15" hidden="false" customHeight="false" outlineLevel="0" collapsed="false">
      <c r="A15" s="32" t="s">
        <v>163</v>
      </c>
      <c r="B15" s="34" t="n">
        <v>45954</v>
      </c>
      <c r="C15" s="32" t="s">
        <v>88</v>
      </c>
      <c r="D15" s="32" t="s">
        <v>142</v>
      </c>
      <c r="E15" s="32" t="s">
        <v>164</v>
      </c>
      <c r="F15" s="32" t="s">
        <v>90</v>
      </c>
      <c r="G15" s="32" t="s">
        <v>137</v>
      </c>
      <c r="H15" s="35" t="n">
        <v>0.5</v>
      </c>
      <c r="I15" s="36" t="n">
        <v>0</v>
      </c>
      <c r="J15" s="32" t="s">
        <v>160</v>
      </c>
      <c r="K15" s="32" t="n">
        <v>1</v>
      </c>
      <c r="L15" s="22" t="str">
        <f aca="false">IF(C15="","",IFERROR(INDEX(Parc!$B$2:$B$51,MATCH(C15,Parc!$A$2:$A$51,0)),"Code inconnu"))</f>
        <v>Presse plieuse hydraulique 100 t</v>
      </c>
      <c r="M15" s="37" t="n">
        <f aca="false">IF(J15="",0,K15*IFERROR(INDEX(Listes!$G$2:$G$21,MATCH(J15,Listes!$E$2:$E$21,0)),0))</f>
        <v>78</v>
      </c>
      <c r="N15" s="38"/>
      <c r="O15" s="37" t="n">
        <f aca="false">IF(A15="","",M15+N15)</f>
        <v>78</v>
      </c>
      <c r="P15" s="27" t="n">
        <f aca="false">IF(B15="","",DATE(YEAR(B15),MONTH(B15),1))</f>
        <v>45931</v>
      </c>
    </row>
    <row r="16" customFormat="false" ht="15" hidden="false" customHeight="false" outlineLevel="0" collapsed="false">
      <c r="A16" s="32" t="s">
        <v>165</v>
      </c>
      <c r="B16" s="34" t="n">
        <v>45957</v>
      </c>
      <c r="C16" s="32" t="s">
        <v>81</v>
      </c>
      <c r="D16" s="32" t="s">
        <v>131</v>
      </c>
      <c r="E16" s="32" t="s">
        <v>140</v>
      </c>
      <c r="F16" s="32" t="s">
        <v>80</v>
      </c>
      <c r="G16" s="32" t="s">
        <v>137</v>
      </c>
      <c r="H16" s="35" t="n">
        <v>1</v>
      </c>
      <c r="I16" s="36" t="n">
        <v>1.5</v>
      </c>
      <c r="J16" s="32"/>
      <c r="K16" s="32"/>
      <c r="L16" s="22" t="str">
        <f aca="false">IF(C16="","",IFERROR(INDEX(Parc!$B$2:$B$51,MATCH(C16,Parc!$A$2:$A$51,0)),"Code inconnu"))</f>
        <v>Poste à souder MIG n° 2</v>
      </c>
      <c r="M16" s="37" t="n">
        <f aca="false">IF(J16="",0,K16*IFERROR(INDEX(Listes!$G$2:$G$21,MATCH(J16,Listes!$E$2:$E$21,0)),0))</f>
        <v>0</v>
      </c>
      <c r="N16" s="38" t="n">
        <v>32</v>
      </c>
      <c r="O16" s="37" t="n">
        <f aca="false">IF(A16="","",M16+N16)</f>
        <v>32</v>
      </c>
      <c r="P16" s="27" t="n">
        <f aca="false">IF(B16="","",DATE(YEAR(B16),MONTH(B16),1))</f>
        <v>45931</v>
      </c>
    </row>
    <row r="17" customFormat="false" ht="15" hidden="false" customHeight="false" outlineLevel="0" collapsed="false">
      <c r="A17" s="32" t="s">
        <v>166</v>
      </c>
      <c r="B17" s="34" t="n">
        <v>45957</v>
      </c>
      <c r="C17" s="32" t="s">
        <v>93</v>
      </c>
      <c r="D17" s="32" t="s">
        <v>131</v>
      </c>
      <c r="E17" s="32" t="s">
        <v>136</v>
      </c>
      <c r="F17" s="32" t="s">
        <v>95</v>
      </c>
      <c r="G17" s="32" t="s">
        <v>137</v>
      </c>
      <c r="H17" s="35" t="n">
        <v>1.5</v>
      </c>
      <c r="I17" s="36" t="n">
        <v>1</v>
      </c>
      <c r="J17" s="32" t="s">
        <v>138</v>
      </c>
      <c r="K17" s="32" t="n">
        <v>4</v>
      </c>
      <c r="L17" s="22" t="str">
        <f aca="false">IF(C17="","",IFERROR(INDEX(Parc!$B$2:$B$51,MATCH(C17,Parc!$A$2:$A$51,0)),"Code inconnu"))</f>
        <v>Perceuse à colonne</v>
      </c>
      <c r="M17" s="37" t="n">
        <f aca="false">IF(J17="",0,K17*IFERROR(INDEX(Listes!$G$2:$G$21,MATCH(J17,Listes!$E$2:$E$21,0)),0))</f>
        <v>24.8</v>
      </c>
      <c r="N17" s="38"/>
      <c r="O17" s="37" t="n">
        <f aca="false">IF(A17="","",M17+N17)</f>
        <v>24.8</v>
      </c>
      <c r="P17" s="27" t="n">
        <f aca="false">IF(B17="","",DATE(YEAR(B17),MONTH(B17),1))</f>
        <v>45931</v>
      </c>
    </row>
    <row r="18" customFormat="false" ht="15" hidden="false" customHeight="false" outlineLevel="0" collapsed="false">
      <c r="A18" s="32" t="s">
        <v>167</v>
      </c>
      <c r="B18" s="34" t="n">
        <v>45957</v>
      </c>
      <c r="C18" s="32" t="s">
        <v>110</v>
      </c>
      <c r="D18" s="32" t="s">
        <v>131</v>
      </c>
      <c r="E18" s="32" t="s">
        <v>155</v>
      </c>
      <c r="F18" s="32" t="s">
        <v>144</v>
      </c>
      <c r="G18" s="32" t="s">
        <v>156</v>
      </c>
      <c r="H18" s="35" t="n">
        <v>1.5</v>
      </c>
      <c r="I18" s="36" t="n">
        <v>1.5</v>
      </c>
      <c r="J18" s="32"/>
      <c r="K18" s="32"/>
      <c r="L18" s="22" t="str">
        <f aca="false">IF(C18="","",IFERROR(INDEX(Parc!$B$2:$B$51,MATCH(C18,Parc!$A$2:$A$51,0)),"Code inconnu"))</f>
        <v>Installation électrique de l'atelier</v>
      </c>
      <c r="M18" s="37" t="n">
        <f aca="false">IF(J18="",0,K18*IFERROR(INDEX(Listes!$G$2:$G$21,MATCH(J18,Listes!$E$2:$E$21,0)),0))</f>
        <v>0</v>
      </c>
      <c r="N18" s="38" t="n">
        <v>176</v>
      </c>
      <c r="O18" s="37" t="n">
        <f aca="false">IF(A18="","",M18+N18)</f>
        <v>176</v>
      </c>
      <c r="P18" s="27" t="n">
        <f aca="false">IF(B18="","",DATE(YEAR(B18),MONTH(B18),1))</f>
        <v>45931</v>
      </c>
    </row>
    <row r="19" customFormat="false" ht="15" hidden="false" customHeight="false" outlineLevel="0" collapsed="false">
      <c r="A19" s="32" t="s">
        <v>168</v>
      </c>
      <c r="B19" s="34" t="n">
        <v>45958</v>
      </c>
      <c r="C19" s="32" t="s">
        <v>71</v>
      </c>
      <c r="D19" s="32" t="s">
        <v>131</v>
      </c>
      <c r="E19" s="32" t="s">
        <v>169</v>
      </c>
      <c r="F19" s="32" t="s">
        <v>73</v>
      </c>
      <c r="G19" s="32" t="s">
        <v>137</v>
      </c>
      <c r="H19" s="35" t="n">
        <v>0.5</v>
      </c>
      <c r="I19" s="36" t="n">
        <v>1.5</v>
      </c>
      <c r="J19" s="32"/>
      <c r="K19" s="32"/>
      <c r="L19" s="22" t="str">
        <f aca="false">IF(C19="","",IFERROR(INDEX(Parc!$B$2:$B$51,MATCH(C19,Parc!$A$2:$A$51,0)),"Code inconnu"))</f>
        <v>Scie à ruban</v>
      </c>
      <c r="M19" s="37" t="n">
        <f aca="false">IF(J19="",0,K19*IFERROR(INDEX(Listes!$G$2:$G$21,MATCH(J19,Listes!$E$2:$E$21,0)),0))</f>
        <v>0</v>
      </c>
      <c r="N19" s="38" t="n">
        <v>55</v>
      </c>
      <c r="O19" s="37" t="n">
        <f aca="false">IF(A19="","",M19+N19)</f>
        <v>55</v>
      </c>
      <c r="P19" s="27" t="n">
        <f aca="false">IF(B19="","",DATE(YEAR(B19),MONTH(B19),1))</f>
        <v>45931</v>
      </c>
    </row>
    <row r="20" customFormat="false" ht="15" hidden="false" customHeight="false" outlineLevel="0" collapsed="false">
      <c r="A20" s="32" t="s">
        <v>170</v>
      </c>
      <c r="B20" s="34" t="n">
        <v>45961</v>
      </c>
      <c r="C20" s="32" t="s">
        <v>75</v>
      </c>
      <c r="D20" s="32" t="s">
        <v>131</v>
      </c>
      <c r="E20" s="32" t="s">
        <v>136</v>
      </c>
      <c r="F20" s="32" t="s">
        <v>73</v>
      </c>
      <c r="G20" s="32" t="s">
        <v>137</v>
      </c>
      <c r="H20" s="35" t="n">
        <v>3</v>
      </c>
      <c r="I20" s="36" t="n">
        <v>1</v>
      </c>
      <c r="J20" s="32" t="s">
        <v>138</v>
      </c>
      <c r="K20" s="32" t="n">
        <v>6</v>
      </c>
      <c r="L20" s="22" t="str">
        <f aca="false">IF(C20="","",IFERROR(INDEX(Parc!$B$2:$B$51,MATCH(C20,Parc!$A$2:$A$51,0)),"Code inconnu"))</f>
        <v>Tronçonneuse à disque</v>
      </c>
      <c r="M20" s="37" t="n">
        <f aca="false">IF(J20="",0,K20*IFERROR(INDEX(Listes!$G$2:$G$21,MATCH(J20,Listes!$E$2:$E$21,0)),0))</f>
        <v>37.2</v>
      </c>
      <c r="N20" s="38"/>
      <c r="O20" s="37" t="n">
        <f aca="false">IF(A20="","",M20+N20)</f>
        <v>37.2</v>
      </c>
      <c r="P20" s="27" t="n">
        <f aca="false">IF(B20="","",DATE(YEAR(B20),MONTH(B20),1))</f>
        <v>45931</v>
      </c>
    </row>
    <row r="21" customFormat="false" ht="15" hidden="false" customHeight="false" outlineLevel="0" collapsed="false">
      <c r="A21" s="32" t="s">
        <v>171</v>
      </c>
      <c r="B21" s="34" t="n">
        <v>45964</v>
      </c>
      <c r="C21" s="32" t="s">
        <v>91</v>
      </c>
      <c r="D21" s="32" t="s">
        <v>131</v>
      </c>
      <c r="E21" s="32" t="s">
        <v>136</v>
      </c>
      <c r="F21" s="32" t="s">
        <v>90</v>
      </c>
      <c r="G21" s="32" t="s">
        <v>137</v>
      </c>
      <c r="H21" s="35" t="n">
        <v>2.5</v>
      </c>
      <c r="I21" s="36" t="n">
        <v>0.5</v>
      </c>
      <c r="J21" s="32" t="s">
        <v>138</v>
      </c>
      <c r="K21" s="32" t="n">
        <v>2</v>
      </c>
      <c r="L21" s="22" t="str">
        <f aca="false">IF(C21="","",IFERROR(INDEX(Parc!$B$2:$B$51,MATCH(C21,Parc!$A$2:$A$51,0)),"Code inconnu"))</f>
        <v>Cisaille guillotine</v>
      </c>
      <c r="M21" s="37" t="n">
        <f aca="false">IF(J21="",0,K21*IFERROR(INDEX(Listes!$G$2:$G$21,MATCH(J21,Listes!$E$2:$E$21,0)),0))</f>
        <v>12.4</v>
      </c>
      <c r="N21" s="38"/>
      <c r="O21" s="37" t="n">
        <f aca="false">IF(A21="","",M21+N21)</f>
        <v>12.4</v>
      </c>
      <c r="P21" s="27" t="n">
        <f aca="false">IF(B21="","",DATE(YEAR(B21),MONTH(B21),1))</f>
        <v>45962</v>
      </c>
    </row>
    <row r="22" customFormat="false" ht="15" hidden="false" customHeight="false" outlineLevel="0" collapsed="false">
      <c r="A22" s="32" t="s">
        <v>172</v>
      </c>
      <c r="B22" s="34" t="n">
        <v>45965</v>
      </c>
      <c r="C22" s="32" t="s">
        <v>86</v>
      </c>
      <c r="D22" s="32" t="s">
        <v>147</v>
      </c>
      <c r="E22" s="32" t="s">
        <v>173</v>
      </c>
      <c r="F22" s="32" t="s">
        <v>144</v>
      </c>
      <c r="G22" s="32" t="s">
        <v>174</v>
      </c>
      <c r="H22" s="35" t="n">
        <v>2</v>
      </c>
      <c r="I22" s="36" t="n">
        <v>0</v>
      </c>
      <c r="J22" s="32"/>
      <c r="K22" s="32"/>
      <c r="L22" s="22" t="str">
        <f aca="false">IF(C22="","",IFERROR(INDEX(Parc!$B$2:$B$51,MATCH(C22,Parc!$A$2:$A$51,0)),"Code inconnu"))</f>
        <v>Aspiration des fumées de soudage</v>
      </c>
      <c r="M22" s="37" t="n">
        <f aca="false">IF(J22="",0,K22*IFERROR(INDEX(Listes!$G$2:$G$21,MATCH(J22,Listes!$E$2:$E$21,0)),0))</f>
        <v>0</v>
      </c>
      <c r="N22" s="38" t="n">
        <v>210</v>
      </c>
      <c r="O22" s="37" t="n">
        <f aca="false">IF(A22="","",M22+N22)</f>
        <v>210</v>
      </c>
      <c r="P22" s="27" t="n">
        <f aca="false">IF(B22="","",DATE(YEAR(B22),MONTH(B22),1))</f>
        <v>45962</v>
      </c>
    </row>
    <row r="23" customFormat="false" ht="15" hidden="false" customHeight="false" outlineLevel="0" collapsed="false">
      <c r="A23" s="32" t="s">
        <v>175</v>
      </c>
      <c r="B23" s="34" t="n">
        <v>45965</v>
      </c>
      <c r="C23" s="32" t="s">
        <v>91</v>
      </c>
      <c r="D23" s="32" t="s">
        <v>131</v>
      </c>
      <c r="E23" s="32" t="s">
        <v>176</v>
      </c>
      <c r="F23" s="32" t="s">
        <v>90</v>
      </c>
      <c r="G23" s="32" t="s">
        <v>137</v>
      </c>
      <c r="H23" s="35" t="n">
        <v>2.5</v>
      </c>
      <c r="I23" s="36" t="n">
        <v>3</v>
      </c>
      <c r="J23" s="32" t="s">
        <v>160</v>
      </c>
      <c r="K23" s="32" t="n">
        <v>2</v>
      </c>
      <c r="L23" s="22" t="str">
        <f aca="false">IF(C23="","",IFERROR(INDEX(Parc!$B$2:$B$51,MATCH(C23,Parc!$A$2:$A$51,0)),"Code inconnu"))</f>
        <v>Cisaille guillotine</v>
      </c>
      <c r="M23" s="37" t="n">
        <f aca="false">IF(J23="",0,K23*IFERROR(INDEX(Listes!$G$2:$G$21,MATCH(J23,Listes!$E$2:$E$21,0)),0))</f>
        <v>156</v>
      </c>
      <c r="N23" s="38" t="n">
        <v>38</v>
      </c>
      <c r="O23" s="37" t="n">
        <f aca="false">IF(A23="","",M23+N23)</f>
        <v>194</v>
      </c>
      <c r="P23" s="27" t="n">
        <f aca="false">IF(B23="","",DATE(YEAR(B23),MONTH(B23),1))</f>
        <v>45962</v>
      </c>
    </row>
    <row r="24" customFormat="false" ht="15" hidden="false" customHeight="false" outlineLevel="0" collapsed="false">
      <c r="A24" s="32" t="s">
        <v>177</v>
      </c>
      <c r="B24" s="34" t="n">
        <v>45966</v>
      </c>
      <c r="C24" s="32" t="s">
        <v>88</v>
      </c>
      <c r="D24" s="32" t="s">
        <v>142</v>
      </c>
      <c r="E24" s="32" t="s">
        <v>178</v>
      </c>
      <c r="F24" s="32" t="s">
        <v>144</v>
      </c>
      <c r="G24" s="32" t="s">
        <v>137</v>
      </c>
      <c r="H24" s="35" t="n">
        <v>1</v>
      </c>
      <c r="I24" s="36" t="n">
        <v>0</v>
      </c>
      <c r="J24" s="32"/>
      <c r="K24" s="32"/>
      <c r="L24" s="22" t="str">
        <f aca="false">IF(C24="","",IFERROR(INDEX(Parc!$B$2:$B$51,MATCH(C24,Parc!$A$2:$A$51,0)),"Code inconnu"))</f>
        <v>Presse plieuse hydraulique 100 t</v>
      </c>
      <c r="M24" s="37" t="n">
        <f aca="false">IF(J24="",0,K24*IFERROR(INDEX(Listes!$G$2:$G$21,MATCH(J24,Listes!$E$2:$E$21,0)),0))</f>
        <v>0</v>
      </c>
      <c r="N24" s="38"/>
      <c r="O24" s="37" t="n">
        <f aca="false">IF(A24="","",M24+N24)</f>
        <v>0</v>
      </c>
      <c r="P24" s="27" t="n">
        <f aca="false">IF(B24="","",DATE(YEAR(B24),MONTH(B24),1))</f>
        <v>45962</v>
      </c>
    </row>
    <row r="25" customFormat="false" ht="15" hidden="false" customHeight="false" outlineLevel="0" collapsed="false">
      <c r="A25" s="32" t="s">
        <v>179</v>
      </c>
      <c r="B25" s="34" t="n">
        <v>45968</v>
      </c>
      <c r="C25" s="32" t="s">
        <v>107</v>
      </c>
      <c r="D25" s="32" t="s">
        <v>142</v>
      </c>
      <c r="E25" s="32" t="s">
        <v>143</v>
      </c>
      <c r="F25" s="32" t="s">
        <v>144</v>
      </c>
      <c r="G25" s="32" t="s">
        <v>137</v>
      </c>
      <c r="H25" s="35" t="n">
        <v>1</v>
      </c>
      <c r="I25" s="36" t="n">
        <v>0</v>
      </c>
      <c r="J25" s="32"/>
      <c r="K25" s="32"/>
      <c r="L25" s="22" t="str">
        <f aca="false">IF(C25="","",IFERROR(INDEX(Parc!$B$2:$B$51,MATCH(C25,Parc!$A$2:$A$51,0)),"Code inconnu"))</f>
        <v>Convoyeur à rouleaux motorisé</v>
      </c>
      <c r="M25" s="37" t="n">
        <f aca="false">IF(J25="",0,K25*IFERROR(INDEX(Listes!$G$2:$G$21,MATCH(J25,Listes!$E$2:$E$21,0)),0))</f>
        <v>0</v>
      </c>
      <c r="N25" s="38"/>
      <c r="O25" s="37" t="n">
        <f aca="false">IF(A25="","",M25+N25)</f>
        <v>0</v>
      </c>
      <c r="P25" s="27" t="n">
        <f aca="false">IF(B25="","",DATE(YEAR(B25),MONTH(B25),1))</f>
        <v>45962</v>
      </c>
    </row>
    <row r="26" customFormat="false" ht="15" hidden="false" customHeight="false" outlineLevel="0" collapsed="false">
      <c r="A26" s="32" t="s">
        <v>180</v>
      </c>
      <c r="B26" s="34" t="n">
        <v>45974</v>
      </c>
      <c r="C26" s="32" t="s">
        <v>71</v>
      </c>
      <c r="D26" s="32" t="s">
        <v>131</v>
      </c>
      <c r="E26" s="32" t="s">
        <v>169</v>
      </c>
      <c r="F26" s="32" t="s">
        <v>73</v>
      </c>
      <c r="G26" s="32" t="s">
        <v>137</v>
      </c>
      <c r="H26" s="35" t="n">
        <v>0.5</v>
      </c>
      <c r="I26" s="36" t="n">
        <v>1.5</v>
      </c>
      <c r="J26" s="32"/>
      <c r="K26" s="32"/>
      <c r="L26" s="22" t="str">
        <f aca="false">IF(C26="","",IFERROR(INDEX(Parc!$B$2:$B$51,MATCH(C26,Parc!$A$2:$A$51,0)),"Code inconnu"))</f>
        <v>Scie à ruban</v>
      </c>
      <c r="M26" s="37" t="n">
        <f aca="false">IF(J26="",0,K26*IFERROR(INDEX(Listes!$G$2:$G$21,MATCH(J26,Listes!$E$2:$E$21,0)),0))</f>
        <v>0</v>
      </c>
      <c r="N26" s="38" t="n">
        <v>53</v>
      </c>
      <c r="O26" s="37" t="n">
        <f aca="false">IF(A26="","",M26+N26)</f>
        <v>53</v>
      </c>
      <c r="P26" s="27" t="n">
        <f aca="false">IF(B26="","",DATE(YEAR(B26),MONTH(B26),1))</f>
        <v>45962</v>
      </c>
    </row>
    <row r="27" customFormat="false" ht="15" hidden="false" customHeight="false" outlineLevel="0" collapsed="false">
      <c r="A27" s="32" t="s">
        <v>181</v>
      </c>
      <c r="B27" s="34" t="n">
        <v>45978</v>
      </c>
      <c r="C27" s="32" t="s">
        <v>75</v>
      </c>
      <c r="D27" s="32" t="s">
        <v>131</v>
      </c>
      <c r="E27" s="32" t="s">
        <v>136</v>
      </c>
      <c r="F27" s="32" t="s">
        <v>73</v>
      </c>
      <c r="G27" s="32" t="s">
        <v>137</v>
      </c>
      <c r="H27" s="35" t="n">
        <v>1.5</v>
      </c>
      <c r="I27" s="36" t="n">
        <v>3</v>
      </c>
      <c r="J27" s="32" t="s">
        <v>138</v>
      </c>
      <c r="K27" s="32" t="n">
        <v>6</v>
      </c>
      <c r="L27" s="22" t="str">
        <f aca="false">IF(C27="","",IFERROR(INDEX(Parc!$B$2:$B$51,MATCH(C27,Parc!$A$2:$A$51,0)),"Code inconnu"))</f>
        <v>Tronçonneuse à disque</v>
      </c>
      <c r="M27" s="37" t="n">
        <f aca="false">IF(J27="",0,K27*IFERROR(INDEX(Listes!$G$2:$G$21,MATCH(J27,Listes!$E$2:$E$21,0)),0))</f>
        <v>37.2</v>
      </c>
      <c r="N27" s="38"/>
      <c r="O27" s="37" t="n">
        <f aca="false">IF(A27="","",M27+N27)</f>
        <v>37.2</v>
      </c>
      <c r="P27" s="27" t="n">
        <f aca="false">IF(B27="","",DATE(YEAR(B27),MONTH(B27),1))</f>
        <v>45962</v>
      </c>
    </row>
    <row r="28" customFormat="false" ht="15" hidden="false" customHeight="false" outlineLevel="0" collapsed="false">
      <c r="A28" s="32" t="s">
        <v>182</v>
      </c>
      <c r="B28" s="34" t="n">
        <v>45978</v>
      </c>
      <c r="C28" s="32" t="s">
        <v>83</v>
      </c>
      <c r="D28" s="32" t="s">
        <v>131</v>
      </c>
      <c r="E28" s="32" t="s">
        <v>140</v>
      </c>
      <c r="F28" s="32" t="s">
        <v>80</v>
      </c>
      <c r="G28" s="32" t="s">
        <v>137</v>
      </c>
      <c r="H28" s="35" t="n">
        <v>1</v>
      </c>
      <c r="I28" s="36" t="n">
        <v>1</v>
      </c>
      <c r="J28" s="32"/>
      <c r="K28" s="32"/>
      <c r="L28" s="22" t="str">
        <f aca="false">IF(C28="","",IFERROR(INDEX(Parc!$B$2:$B$51,MATCH(C28,Parc!$A$2:$A$51,0)),"Code inconnu"))</f>
        <v>Poste à souder MIG n° 3</v>
      </c>
      <c r="M28" s="37" t="n">
        <f aca="false">IF(J28="",0,K28*IFERROR(INDEX(Listes!$G$2:$G$21,MATCH(J28,Listes!$E$2:$E$21,0)),0))</f>
        <v>0</v>
      </c>
      <c r="N28" s="38" t="n">
        <v>97</v>
      </c>
      <c r="O28" s="37" t="n">
        <f aca="false">IF(A28="","",M28+N28)</f>
        <v>97</v>
      </c>
      <c r="P28" s="27" t="n">
        <f aca="false">IF(B28="","",DATE(YEAR(B28),MONTH(B28),1))</f>
        <v>45962</v>
      </c>
    </row>
    <row r="29" customFormat="false" ht="15" hidden="false" customHeight="false" outlineLevel="0" collapsed="false">
      <c r="A29" s="32" t="s">
        <v>183</v>
      </c>
      <c r="B29" s="34" t="n">
        <v>45979</v>
      </c>
      <c r="C29" s="32" t="s">
        <v>104</v>
      </c>
      <c r="D29" s="32" t="s">
        <v>147</v>
      </c>
      <c r="E29" s="32" t="s">
        <v>184</v>
      </c>
      <c r="F29" s="32" t="s">
        <v>144</v>
      </c>
      <c r="G29" s="32" t="s">
        <v>149</v>
      </c>
      <c r="H29" s="35" t="n">
        <v>2</v>
      </c>
      <c r="I29" s="36" t="n">
        <v>1</v>
      </c>
      <c r="J29" s="32"/>
      <c r="K29" s="32"/>
      <c r="L29" s="22" t="str">
        <f aca="false">IF(C29="","",IFERROR(INDEX(Parc!$B$2:$B$51,MATCH(C29,Parc!$A$2:$A$51,0)),"Code inconnu"))</f>
        <v>Chariot élévateur électrique 2,5 t</v>
      </c>
      <c r="M29" s="37" t="n">
        <f aca="false">IF(J29="",0,K29*IFERROR(INDEX(Listes!$G$2:$G$21,MATCH(J29,Listes!$E$2:$E$21,0)),0))</f>
        <v>0</v>
      </c>
      <c r="N29" s="38" t="n">
        <v>180</v>
      </c>
      <c r="O29" s="37" t="n">
        <f aca="false">IF(A29="","",M29+N29)</f>
        <v>180</v>
      </c>
      <c r="P29" s="27" t="n">
        <f aca="false">IF(B29="","",DATE(YEAR(B29),MONTH(B29),1))</f>
        <v>45962</v>
      </c>
    </row>
    <row r="30" customFormat="false" ht="15" hidden="false" customHeight="false" outlineLevel="0" collapsed="false">
      <c r="A30" s="32" t="s">
        <v>185</v>
      </c>
      <c r="B30" s="34" t="n">
        <v>45980</v>
      </c>
      <c r="C30" s="32" t="s">
        <v>88</v>
      </c>
      <c r="D30" s="32" t="s">
        <v>131</v>
      </c>
      <c r="E30" s="32" t="s">
        <v>176</v>
      </c>
      <c r="F30" s="32" t="s">
        <v>90</v>
      </c>
      <c r="G30" s="32" t="s">
        <v>137</v>
      </c>
      <c r="H30" s="35" t="n">
        <v>2</v>
      </c>
      <c r="I30" s="36" t="n">
        <v>1.5</v>
      </c>
      <c r="J30" s="32" t="s">
        <v>160</v>
      </c>
      <c r="K30" s="32" t="n">
        <v>1</v>
      </c>
      <c r="L30" s="22" t="str">
        <f aca="false">IF(C30="","",IFERROR(INDEX(Parc!$B$2:$B$51,MATCH(C30,Parc!$A$2:$A$51,0)),"Code inconnu"))</f>
        <v>Presse plieuse hydraulique 100 t</v>
      </c>
      <c r="M30" s="37" t="n">
        <f aca="false">IF(J30="",0,K30*IFERROR(INDEX(Listes!$G$2:$G$21,MATCH(J30,Listes!$E$2:$E$21,0)),0))</f>
        <v>78</v>
      </c>
      <c r="N30" s="38" t="n">
        <v>64</v>
      </c>
      <c r="O30" s="37" t="n">
        <f aca="false">IF(A30="","",M30+N30)</f>
        <v>142</v>
      </c>
      <c r="P30" s="27" t="n">
        <f aca="false">IF(B30="","",DATE(YEAR(B30),MONTH(B30),1))</f>
        <v>45962</v>
      </c>
    </row>
    <row r="31" customFormat="false" ht="15" hidden="false" customHeight="false" outlineLevel="0" collapsed="false">
      <c r="A31" s="32" t="s">
        <v>186</v>
      </c>
      <c r="B31" s="34" t="n">
        <v>45980</v>
      </c>
      <c r="C31" s="32" t="s">
        <v>96</v>
      </c>
      <c r="D31" s="32" t="s">
        <v>131</v>
      </c>
      <c r="E31" s="32" t="s">
        <v>187</v>
      </c>
      <c r="F31" s="32" t="s">
        <v>144</v>
      </c>
      <c r="G31" s="32" t="s">
        <v>137</v>
      </c>
      <c r="H31" s="35" t="n">
        <v>1</v>
      </c>
      <c r="I31" s="36" t="n">
        <v>2</v>
      </c>
      <c r="J31" s="32"/>
      <c r="K31" s="32"/>
      <c r="L31" s="22" t="str">
        <f aca="false">IF(C31="","",IFERROR(INDEX(Parc!$B$2:$B$51,MATCH(C31,Parc!$A$2:$A$51,0)),"Code inconnu"))</f>
        <v>Compresseur à vis 15 kW</v>
      </c>
      <c r="M31" s="37" t="n">
        <f aca="false">IF(J31="",0,K31*IFERROR(INDEX(Listes!$G$2:$G$21,MATCH(J31,Listes!$E$2:$E$21,0)),0))</f>
        <v>0</v>
      </c>
      <c r="N31" s="38" t="n">
        <v>67</v>
      </c>
      <c r="O31" s="37" t="n">
        <f aca="false">IF(A31="","",M31+N31)</f>
        <v>67</v>
      </c>
      <c r="P31" s="27" t="n">
        <f aca="false">IF(B31="","",DATE(YEAR(B31),MONTH(B31),1))</f>
        <v>45962</v>
      </c>
    </row>
    <row r="32" customFormat="false" ht="15" hidden="false" customHeight="false" outlineLevel="0" collapsed="false">
      <c r="A32" s="32" t="s">
        <v>188</v>
      </c>
      <c r="B32" s="34" t="n">
        <v>45980</v>
      </c>
      <c r="C32" s="32" t="s">
        <v>104</v>
      </c>
      <c r="D32" s="32" t="s">
        <v>131</v>
      </c>
      <c r="E32" s="32" t="s">
        <v>132</v>
      </c>
      <c r="F32" s="32" t="s">
        <v>133</v>
      </c>
      <c r="G32" s="32" t="s">
        <v>134</v>
      </c>
      <c r="H32" s="35" t="n">
        <v>4</v>
      </c>
      <c r="I32" s="36" t="n">
        <v>11</v>
      </c>
      <c r="J32" s="32"/>
      <c r="K32" s="32"/>
      <c r="L32" s="22" t="str">
        <f aca="false">IF(C32="","",IFERROR(INDEX(Parc!$B$2:$B$51,MATCH(C32,Parc!$A$2:$A$51,0)),"Code inconnu"))</f>
        <v>Chariot élévateur électrique 2,5 t</v>
      </c>
      <c r="M32" s="37" t="n">
        <f aca="false">IF(J32="",0,K32*IFERROR(INDEX(Listes!$G$2:$G$21,MATCH(J32,Listes!$E$2:$E$21,0)),0))</f>
        <v>0</v>
      </c>
      <c r="N32" s="38" t="n">
        <v>425</v>
      </c>
      <c r="O32" s="37" t="n">
        <f aca="false">IF(A32="","",M32+N32)</f>
        <v>425</v>
      </c>
      <c r="P32" s="27" t="n">
        <f aca="false">IF(B32="","",DATE(YEAR(B32),MONTH(B32),1))</f>
        <v>45962</v>
      </c>
    </row>
    <row r="33" customFormat="false" ht="15" hidden="false" customHeight="false" outlineLevel="0" collapsed="false">
      <c r="A33" s="32" t="s">
        <v>189</v>
      </c>
      <c r="B33" s="34" t="n">
        <v>45985</v>
      </c>
      <c r="C33" s="32" t="s">
        <v>107</v>
      </c>
      <c r="D33" s="32" t="s">
        <v>131</v>
      </c>
      <c r="E33" s="32" t="s">
        <v>136</v>
      </c>
      <c r="F33" s="32" t="s">
        <v>109</v>
      </c>
      <c r="G33" s="32" t="s">
        <v>137</v>
      </c>
      <c r="H33" s="35" t="n">
        <v>1.5</v>
      </c>
      <c r="I33" s="36" t="n">
        <v>4</v>
      </c>
      <c r="J33" s="32" t="s">
        <v>138</v>
      </c>
      <c r="K33" s="32" t="n">
        <v>4</v>
      </c>
      <c r="L33" s="22" t="str">
        <f aca="false">IF(C33="","",IFERROR(INDEX(Parc!$B$2:$B$51,MATCH(C33,Parc!$A$2:$A$51,0)),"Code inconnu"))</f>
        <v>Convoyeur à rouleaux motorisé</v>
      </c>
      <c r="M33" s="37" t="n">
        <f aca="false">IF(J33="",0,K33*IFERROR(INDEX(Listes!$G$2:$G$21,MATCH(J33,Listes!$E$2:$E$21,0)),0))</f>
        <v>24.8</v>
      </c>
      <c r="N33" s="38"/>
      <c r="O33" s="37" t="n">
        <f aca="false">IF(A33="","",M33+N33)</f>
        <v>24.8</v>
      </c>
      <c r="P33" s="27" t="n">
        <f aca="false">IF(B33="","",DATE(YEAR(B33),MONTH(B33),1))</f>
        <v>45962</v>
      </c>
    </row>
    <row r="34" customFormat="false" ht="15" hidden="false" customHeight="false" outlineLevel="0" collapsed="false">
      <c r="A34" s="32" t="s">
        <v>190</v>
      </c>
      <c r="B34" s="34" t="n">
        <v>45986</v>
      </c>
      <c r="C34" s="32" t="s">
        <v>104</v>
      </c>
      <c r="D34" s="32" t="s">
        <v>131</v>
      </c>
      <c r="E34" s="32" t="s">
        <v>132</v>
      </c>
      <c r="F34" s="32" t="s">
        <v>133</v>
      </c>
      <c r="G34" s="32" t="s">
        <v>134</v>
      </c>
      <c r="H34" s="35" t="n">
        <v>2.5</v>
      </c>
      <c r="I34" s="36" t="n">
        <v>13.5</v>
      </c>
      <c r="J34" s="32"/>
      <c r="K34" s="32"/>
      <c r="L34" s="22" t="str">
        <f aca="false">IF(C34="","",IFERROR(INDEX(Parc!$B$2:$B$51,MATCH(C34,Parc!$A$2:$A$51,0)),"Code inconnu"))</f>
        <v>Chariot élévateur électrique 2,5 t</v>
      </c>
      <c r="M34" s="37" t="n">
        <f aca="false">IF(J34="",0,K34*IFERROR(INDEX(Listes!$G$2:$G$21,MATCH(J34,Listes!$E$2:$E$21,0)),0))</f>
        <v>0</v>
      </c>
      <c r="N34" s="38" t="n">
        <v>188</v>
      </c>
      <c r="O34" s="37" t="n">
        <f aca="false">IF(A34="","",M34+N34)</f>
        <v>188</v>
      </c>
      <c r="P34" s="27" t="n">
        <f aca="false">IF(B34="","",DATE(YEAR(B34),MONTH(B34),1))</f>
        <v>45962</v>
      </c>
    </row>
    <row r="35" customFormat="false" ht="15" hidden="false" customHeight="false" outlineLevel="0" collapsed="false">
      <c r="A35" s="32" t="s">
        <v>191</v>
      </c>
      <c r="B35" s="34" t="n">
        <v>45986</v>
      </c>
      <c r="C35" s="32" t="s">
        <v>107</v>
      </c>
      <c r="D35" s="32" t="s">
        <v>131</v>
      </c>
      <c r="E35" s="32" t="s">
        <v>136</v>
      </c>
      <c r="F35" s="32" t="s">
        <v>109</v>
      </c>
      <c r="G35" s="32" t="s">
        <v>137</v>
      </c>
      <c r="H35" s="35" t="n">
        <v>2.5</v>
      </c>
      <c r="I35" s="36" t="n">
        <v>1</v>
      </c>
      <c r="J35" s="32" t="s">
        <v>138</v>
      </c>
      <c r="K35" s="32" t="n">
        <v>4</v>
      </c>
      <c r="L35" s="22" t="str">
        <f aca="false">IF(C35="","",IFERROR(INDEX(Parc!$B$2:$B$51,MATCH(C35,Parc!$A$2:$A$51,0)),"Code inconnu"))</f>
        <v>Convoyeur à rouleaux motorisé</v>
      </c>
      <c r="M35" s="37" t="n">
        <f aca="false">IF(J35="",0,K35*IFERROR(INDEX(Listes!$G$2:$G$21,MATCH(J35,Listes!$E$2:$E$21,0)),0))</f>
        <v>24.8</v>
      </c>
      <c r="N35" s="38"/>
      <c r="O35" s="37" t="n">
        <f aca="false">IF(A35="","",M35+N35)</f>
        <v>24.8</v>
      </c>
      <c r="P35" s="27" t="n">
        <f aca="false">IF(B35="","",DATE(YEAR(B35),MONTH(B35),1))</f>
        <v>45962</v>
      </c>
    </row>
    <row r="36" customFormat="false" ht="15" hidden="false" customHeight="false" outlineLevel="0" collapsed="false">
      <c r="A36" s="32" t="s">
        <v>192</v>
      </c>
      <c r="B36" s="34" t="n">
        <v>45987</v>
      </c>
      <c r="C36" s="32" t="s">
        <v>110</v>
      </c>
      <c r="D36" s="32" t="s">
        <v>131</v>
      </c>
      <c r="E36" s="32" t="s">
        <v>155</v>
      </c>
      <c r="F36" s="32" t="s">
        <v>144</v>
      </c>
      <c r="G36" s="32" t="s">
        <v>156</v>
      </c>
      <c r="H36" s="35" t="n">
        <v>1</v>
      </c>
      <c r="I36" s="36" t="n">
        <v>1.5</v>
      </c>
      <c r="J36" s="32"/>
      <c r="K36" s="32"/>
      <c r="L36" s="22" t="str">
        <f aca="false">IF(C36="","",IFERROR(INDEX(Parc!$B$2:$B$51,MATCH(C36,Parc!$A$2:$A$51,0)),"Code inconnu"))</f>
        <v>Installation électrique de l'atelier</v>
      </c>
      <c r="M36" s="37" t="n">
        <f aca="false">IF(J36="",0,K36*IFERROR(INDEX(Listes!$G$2:$G$21,MATCH(J36,Listes!$E$2:$E$21,0)),0))</f>
        <v>0</v>
      </c>
      <c r="N36" s="38" t="n">
        <v>155</v>
      </c>
      <c r="O36" s="37" t="n">
        <f aca="false">IF(A36="","",M36+N36)</f>
        <v>155</v>
      </c>
      <c r="P36" s="27" t="n">
        <f aca="false">IF(B36="","",DATE(YEAR(B36),MONTH(B36),1))</f>
        <v>45962</v>
      </c>
    </row>
    <row r="37" customFormat="false" ht="15" hidden="false" customHeight="false" outlineLevel="0" collapsed="false">
      <c r="A37" s="32" t="s">
        <v>193</v>
      </c>
      <c r="B37" s="34" t="n">
        <v>45988</v>
      </c>
      <c r="C37" s="32" t="s">
        <v>91</v>
      </c>
      <c r="D37" s="32" t="s">
        <v>131</v>
      </c>
      <c r="E37" s="32" t="s">
        <v>136</v>
      </c>
      <c r="F37" s="32" t="s">
        <v>90</v>
      </c>
      <c r="G37" s="32" t="s">
        <v>137</v>
      </c>
      <c r="H37" s="35" t="n">
        <v>2</v>
      </c>
      <c r="I37" s="36" t="n">
        <v>1.5</v>
      </c>
      <c r="J37" s="32" t="s">
        <v>138</v>
      </c>
      <c r="K37" s="32" t="n">
        <v>6</v>
      </c>
      <c r="L37" s="22" t="str">
        <f aca="false">IF(C37="","",IFERROR(INDEX(Parc!$B$2:$B$51,MATCH(C37,Parc!$A$2:$A$51,0)),"Code inconnu"))</f>
        <v>Cisaille guillotine</v>
      </c>
      <c r="M37" s="37" t="n">
        <f aca="false">IF(J37="",0,K37*IFERROR(INDEX(Listes!$G$2:$G$21,MATCH(J37,Listes!$E$2:$E$21,0)),0))</f>
        <v>37.2</v>
      </c>
      <c r="N37" s="38"/>
      <c r="O37" s="37" t="n">
        <f aca="false">IF(A37="","",M37+N37)</f>
        <v>37.2</v>
      </c>
      <c r="P37" s="27" t="n">
        <f aca="false">IF(B37="","",DATE(YEAR(B37),MONTH(B37),1))</f>
        <v>45962</v>
      </c>
    </row>
    <row r="38" customFormat="false" ht="15" hidden="false" customHeight="false" outlineLevel="0" collapsed="false">
      <c r="A38" s="32" t="s">
        <v>194</v>
      </c>
      <c r="B38" s="34" t="n">
        <v>45989</v>
      </c>
      <c r="C38" s="32" t="s">
        <v>107</v>
      </c>
      <c r="D38" s="32" t="s">
        <v>131</v>
      </c>
      <c r="E38" s="32" t="s">
        <v>136</v>
      </c>
      <c r="F38" s="32" t="s">
        <v>109</v>
      </c>
      <c r="G38" s="32" t="s">
        <v>137</v>
      </c>
      <c r="H38" s="35" t="n">
        <v>3</v>
      </c>
      <c r="I38" s="36" t="n">
        <v>4</v>
      </c>
      <c r="J38" s="32" t="s">
        <v>138</v>
      </c>
      <c r="K38" s="32" t="n">
        <v>2</v>
      </c>
      <c r="L38" s="22" t="str">
        <f aca="false">IF(C38="","",IFERROR(INDEX(Parc!$B$2:$B$51,MATCH(C38,Parc!$A$2:$A$51,0)),"Code inconnu"))</f>
        <v>Convoyeur à rouleaux motorisé</v>
      </c>
      <c r="M38" s="37" t="n">
        <f aca="false">IF(J38="",0,K38*IFERROR(INDEX(Listes!$G$2:$G$21,MATCH(J38,Listes!$E$2:$E$21,0)),0))</f>
        <v>12.4</v>
      </c>
      <c r="N38" s="38"/>
      <c r="O38" s="37" t="n">
        <f aca="false">IF(A38="","",M38+N38)</f>
        <v>12.4</v>
      </c>
      <c r="P38" s="27" t="n">
        <f aca="false">IF(B38="","",DATE(YEAR(B38),MONTH(B38),1))</f>
        <v>45962</v>
      </c>
    </row>
    <row r="39" customFormat="false" ht="15" hidden="false" customHeight="false" outlineLevel="0" collapsed="false">
      <c r="A39" s="32" t="s">
        <v>195</v>
      </c>
      <c r="B39" s="34" t="n">
        <v>45994</v>
      </c>
      <c r="C39" s="32" t="s">
        <v>81</v>
      </c>
      <c r="D39" s="32" t="s">
        <v>131</v>
      </c>
      <c r="E39" s="32" t="s">
        <v>140</v>
      </c>
      <c r="F39" s="32" t="s">
        <v>80</v>
      </c>
      <c r="G39" s="32" t="s">
        <v>137</v>
      </c>
      <c r="H39" s="35" t="n">
        <v>1</v>
      </c>
      <c r="I39" s="36" t="n">
        <v>1.5</v>
      </c>
      <c r="J39" s="32"/>
      <c r="K39" s="32"/>
      <c r="L39" s="22" t="str">
        <f aca="false">IF(C39="","",IFERROR(INDEX(Parc!$B$2:$B$51,MATCH(C39,Parc!$A$2:$A$51,0)),"Code inconnu"))</f>
        <v>Poste à souder MIG n° 2</v>
      </c>
      <c r="M39" s="37" t="n">
        <f aca="false">IF(J39="",0,K39*IFERROR(INDEX(Listes!$G$2:$G$21,MATCH(J39,Listes!$E$2:$E$21,0)),0))</f>
        <v>0</v>
      </c>
      <c r="N39" s="38" t="n">
        <v>41</v>
      </c>
      <c r="O39" s="37" t="n">
        <f aca="false">IF(A39="","",M39+N39)</f>
        <v>41</v>
      </c>
      <c r="P39" s="27" t="n">
        <f aca="false">IF(B39="","",DATE(YEAR(B39),MONTH(B39),1))</f>
        <v>45992</v>
      </c>
    </row>
    <row r="40" customFormat="false" ht="15" hidden="false" customHeight="false" outlineLevel="0" collapsed="false">
      <c r="A40" s="32" t="s">
        <v>196</v>
      </c>
      <c r="B40" s="34" t="n">
        <v>45994</v>
      </c>
      <c r="C40" s="32" t="s">
        <v>104</v>
      </c>
      <c r="D40" s="32" t="s">
        <v>142</v>
      </c>
      <c r="E40" s="32" t="s">
        <v>197</v>
      </c>
      <c r="F40" s="32" t="s">
        <v>133</v>
      </c>
      <c r="G40" s="32" t="s">
        <v>134</v>
      </c>
      <c r="H40" s="35" t="n">
        <v>3</v>
      </c>
      <c r="I40" s="36" t="n">
        <v>3</v>
      </c>
      <c r="J40" s="32"/>
      <c r="K40" s="32"/>
      <c r="L40" s="22" t="str">
        <f aca="false">IF(C40="","",IFERROR(INDEX(Parc!$B$2:$B$51,MATCH(C40,Parc!$A$2:$A$51,0)),"Code inconnu"))</f>
        <v>Chariot élévateur électrique 2,5 t</v>
      </c>
      <c r="M40" s="37" t="n">
        <f aca="false">IF(J40="",0,K40*IFERROR(INDEX(Listes!$G$2:$G$21,MATCH(J40,Listes!$E$2:$E$21,0)),0))</f>
        <v>0</v>
      </c>
      <c r="N40" s="38" t="n">
        <v>280</v>
      </c>
      <c r="O40" s="37" t="n">
        <f aca="false">IF(A40="","",M40+N40)</f>
        <v>280</v>
      </c>
      <c r="P40" s="27" t="n">
        <f aca="false">IF(B40="","",DATE(YEAR(B40),MONTH(B40),1))</f>
        <v>45992</v>
      </c>
    </row>
    <row r="41" customFormat="false" ht="15" hidden="false" customHeight="false" outlineLevel="0" collapsed="false">
      <c r="A41" s="32" t="s">
        <v>198</v>
      </c>
      <c r="B41" s="34" t="n">
        <v>45994</v>
      </c>
      <c r="C41" s="32" t="s">
        <v>115</v>
      </c>
      <c r="D41" s="32" t="s">
        <v>131</v>
      </c>
      <c r="E41" s="32" t="s">
        <v>199</v>
      </c>
      <c r="F41" s="32" t="s">
        <v>144</v>
      </c>
      <c r="G41" s="32" t="s">
        <v>144</v>
      </c>
      <c r="H41" s="35" t="n">
        <v>0.25</v>
      </c>
      <c r="I41" s="36" t="n">
        <v>0</v>
      </c>
      <c r="J41" s="32" t="s">
        <v>200</v>
      </c>
      <c r="K41" s="32" t="n">
        <v>1</v>
      </c>
      <c r="L41" s="22" t="str">
        <f aca="false">IF(C41="","",IFERROR(INDEX(Parc!$B$2:$B$51,MATCH(C41,Parc!$A$2:$A$51,0)),"Code inconnu"))</f>
        <v>Accessoires de levage (élingues, manilles)</v>
      </c>
      <c r="M41" s="37" t="n">
        <f aca="false">IF(J41="",0,K41*IFERROR(INDEX(Listes!$G$2:$G$21,MATCH(J41,Listes!$E$2:$E$21,0)),0))</f>
        <v>18.5</v>
      </c>
      <c r="N41" s="38"/>
      <c r="O41" s="37" t="n">
        <f aca="false">IF(A41="","",M41+N41)</f>
        <v>18.5</v>
      </c>
      <c r="P41" s="27" t="n">
        <f aca="false">IF(B41="","",DATE(YEAR(B41),MONTH(B41),1))</f>
        <v>45992</v>
      </c>
    </row>
    <row r="42" customFormat="false" ht="15" hidden="false" customHeight="false" outlineLevel="0" collapsed="false">
      <c r="A42" s="32" t="s">
        <v>201</v>
      </c>
      <c r="B42" s="34" t="n">
        <v>45995</v>
      </c>
      <c r="C42" s="32" t="s">
        <v>83</v>
      </c>
      <c r="D42" s="32" t="s">
        <v>131</v>
      </c>
      <c r="E42" s="32" t="s">
        <v>140</v>
      </c>
      <c r="F42" s="32" t="s">
        <v>80</v>
      </c>
      <c r="G42" s="32" t="s">
        <v>137</v>
      </c>
      <c r="H42" s="35" t="n">
        <v>1</v>
      </c>
      <c r="I42" s="36" t="n">
        <v>0.5</v>
      </c>
      <c r="J42" s="32"/>
      <c r="K42" s="32"/>
      <c r="L42" s="22" t="str">
        <f aca="false">IF(C42="","",IFERROR(INDEX(Parc!$B$2:$B$51,MATCH(C42,Parc!$A$2:$A$51,0)),"Code inconnu"))</f>
        <v>Poste à souder MIG n° 3</v>
      </c>
      <c r="M42" s="37" t="n">
        <f aca="false">IF(J42="",0,K42*IFERROR(INDEX(Listes!$G$2:$G$21,MATCH(J42,Listes!$E$2:$E$21,0)),0))</f>
        <v>0</v>
      </c>
      <c r="N42" s="38" t="n">
        <v>41</v>
      </c>
      <c r="O42" s="37" t="n">
        <f aca="false">IF(A42="","",M42+N42)</f>
        <v>41</v>
      </c>
      <c r="P42" s="27" t="n">
        <f aca="false">IF(B42="","",DATE(YEAR(B42),MONTH(B42),1))</f>
        <v>45992</v>
      </c>
    </row>
    <row r="43" customFormat="false" ht="15" hidden="false" customHeight="false" outlineLevel="0" collapsed="false">
      <c r="A43" s="32" t="s">
        <v>202</v>
      </c>
      <c r="B43" s="34" t="n">
        <v>45995</v>
      </c>
      <c r="C43" s="32" t="s">
        <v>88</v>
      </c>
      <c r="D43" s="32" t="s">
        <v>131</v>
      </c>
      <c r="E43" s="32" t="s">
        <v>176</v>
      </c>
      <c r="F43" s="32" t="s">
        <v>90</v>
      </c>
      <c r="G43" s="32" t="s">
        <v>137</v>
      </c>
      <c r="H43" s="35" t="n">
        <v>2.5</v>
      </c>
      <c r="I43" s="36" t="n">
        <v>2</v>
      </c>
      <c r="J43" s="32" t="s">
        <v>160</v>
      </c>
      <c r="K43" s="32" t="n">
        <v>1</v>
      </c>
      <c r="L43" s="22" t="str">
        <f aca="false">IF(C43="","",IFERROR(INDEX(Parc!$B$2:$B$51,MATCH(C43,Parc!$A$2:$A$51,0)),"Code inconnu"))</f>
        <v>Presse plieuse hydraulique 100 t</v>
      </c>
      <c r="M43" s="37" t="n">
        <f aca="false">IF(J43="",0,K43*IFERROR(INDEX(Listes!$G$2:$G$21,MATCH(J43,Listes!$E$2:$E$21,0)),0))</f>
        <v>78</v>
      </c>
      <c r="N43" s="38" t="n">
        <v>52</v>
      </c>
      <c r="O43" s="37" t="n">
        <f aca="false">IF(A43="","",M43+N43)</f>
        <v>130</v>
      </c>
      <c r="P43" s="27" t="n">
        <f aca="false">IF(B43="","",DATE(YEAR(B43),MONTH(B43),1))</f>
        <v>45992</v>
      </c>
    </row>
    <row r="44" customFormat="false" ht="15" hidden="false" customHeight="false" outlineLevel="0" collapsed="false">
      <c r="A44" s="32" t="s">
        <v>203</v>
      </c>
      <c r="B44" s="34" t="n">
        <v>45996</v>
      </c>
      <c r="C44" s="32" t="s">
        <v>78</v>
      </c>
      <c r="D44" s="32" t="s">
        <v>131</v>
      </c>
      <c r="E44" s="32" t="s">
        <v>140</v>
      </c>
      <c r="F44" s="32" t="s">
        <v>80</v>
      </c>
      <c r="G44" s="32" t="s">
        <v>137</v>
      </c>
      <c r="H44" s="35" t="n">
        <v>0.5</v>
      </c>
      <c r="I44" s="36" t="n">
        <v>0.5</v>
      </c>
      <c r="J44" s="32"/>
      <c r="K44" s="32"/>
      <c r="L44" s="22" t="str">
        <f aca="false">IF(C44="","",IFERROR(INDEX(Parc!$B$2:$B$51,MATCH(C44,Parc!$A$2:$A$51,0)),"Code inconnu"))</f>
        <v>Poste à souder MIG n° 1</v>
      </c>
      <c r="M44" s="37" t="n">
        <f aca="false">IF(J44="",0,K44*IFERROR(INDEX(Listes!$G$2:$G$21,MATCH(J44,Listes!$E$2:$E$21,0)),0))</f>
        <v>0</v>
      </c>
      <c r="N44" s="38" t="n">
        <v>83</v>
      </c>
      <c r="O44" s="37" t="n">
        <f aca="false">IF(A44="","",M44+N44)</f>
        <v>83</v>
      </c>
      <c r="P44" s="27" t="n">
        <f aca="false">IF(B44="","",DATE(YEAR(B44),MONTH(B44),1))</f>
        <v>45992</v>
      </c>
    </row>
    <row r="45" customFormat="false" ht="15" hidden="false" customHeight="false" outlineLevel="0" collapsed="false">
      <c r="A45" s="32" t="s">
        <v>204</v>
      </c>
      <c r="B45" s="34" t="n">
        <v>45999</v>
      </c>
      <c r="C45" s="32" t="s">
        <v>107</v>
      </c>
      <c r="D45" s="32" t="s">
        <v>142</v>
      </c>
      <c r="E45" s="32" t="s">
        <v>143</v>
      </c>
      <c r="F45" s="32" t="s">
        <v>144</v>
      </c>
      <c r="G45" s="32" t="s">
        <v>137</v>
      </c>
      <c r="H45" s="35" t="n">
        <v>1</v>
      </c>
      <c r="I45" s="36" t="n">
        <v>0</v>
      </c>
      <c r="J45" s="32"/>
      <c r="K45" s="32"/>
      <c r="L45" s="22" t="str">
        <f aca="false">IF(C45="","",IFERROR(INDEX(Parc!$B$2:$B$51,MATCH(C45,Parc!$A$2:$A$51,0)),"Code inconnu"))</f>
        <v>Convoyeur à rouleaux motorisé</v>
      </c>
      <c r="M45" s="37" t="n">
        <f aca="false">IF(J45="",0,K45*IFERROR(INDEX(Listes!$G$2:$G$21,MATCH(J45,Listes!$E$2:$E$21,0)),0))</f>
        <v>0</v>
      </c>
      <c r="N45" s="38"/>
      <c r="O45" s="37" t="n">
        <f aca="false">IF(A45="","",M45+N45)</f>
        <v>0</v>
      </c>
      <c r="P45" s="27" t="n">
        <f aca="false">IF(B45="","",DATE(YEAR(B45),MONTH(B45),1))</f>
        <v>45992</v>
      </c>
    </row>
    <row r="46" customFormat="false" ht="15" hidden="false" customHeight="false" outlineLevel="0" collapsed="false">
      <c r="A46" s="32" t="s">
        <v>205</v>
      </c>
      <c r="B46" s="34" t="n">
        <v>46000</v>
      </c>
      <c r="C46" s="32" t="s">
        <v>91</v>
      </c>
      <c r="D46" s="32" t="s">
        <v>131</v>
      </c>
      <c r="E46" s="32" t="s">
        <v>136</v>
      </c>
      <c r="F46" s="32" t="s">
        <v>90</v>
      </c>
      <c r="G46" s="32" t="s">
        <v>137</v>
      </c>
      <c r="H46" s="35" t="n">
        <v>2</v>
      </c>
      <c r="I46" s="36" t="n">
        <v>1</v>
      </c>
      <c r="J46" s="32" t="s">
        <v>138</v>
      </c>
      <c r="K46" s="32" t="n">
        <v>6</v>
      </c>
      <c r="L46" s="22" t="str">
        <f aca="false">IF(C46="","",IFERROR(INDEX(Parc!$B$2:$B$51,MATCH(C46,Parc!$A$2:$A$51,0)),"Code inconnu"))</f>
        <v>Cisaille guillotine</v>
      </c>
      <c r="M46" s="37" t="n">
        <f aca="false">IF(J46="",0,K46*IFERROR(INDEX(Listes!$G$2:$G$21,MATCH(J46,Listes!$E$2:$E$21,0)),0))</f>
        <v>37.2</v>
      </c>
      <c r="N46" s="38"/>
      <c r="O46" s="37" t="n">
        <f aca="false">IF(A46="","",M46+N46)</f>
        <v>37.2</v>
      </c>
      <c r="P46" s="27" t="n">
        <f aca="false">IF(B46="","",DATE(YEAR(B46),MONTH(B46),1))</f>
        <v>45992</v>
      </c>
    </row>
    <row r="47" customFormat="false" ht="15" hidden="false" customHeight="false" outlineLevel="0" collapsed="false">
      <c r="A47" s="32" t="s">
        <v>206</v>
      </c>
      <c r="B47" s="34" t="n">
        <v>46000</v>
      </c>
      <c r="C47" s="32" t="s">
        <v>110</v>
      </c>
      <c r="D47" s="32" t="s">
        <v>147</v>
      </c>
      <c r="E47" s="32" t="s">
        <v>207</v>
      </c>
      <c r="F47" s="32" t="s">
        <v>144</v>
      </c>
      <c r="G47" s="32" t="s">
        <v>149</v>
      </c>
      <c r="H47" s="35" t="n">
        <v>2</v>
      </c>
      <c r="I47" s="36" t="n">
        <v>0</v>
      </c>
      <c r="J47" s="32"/>
      <c r="K47" s="32"/>
      <c r="L47" s="22" t="str">
        <f aca="false">IF(C47="","",IFERROR(INDEX(Parc!$B$2:$B$51,MATCH(C47,Parc!$A$2:$A$51,0)),"Code inconnu"))</f>
        <v>Installation électrique de l'atelier</v>
      </c>
      <c r="M47" s="37" t="n">
        <f aca="false">IF(J47="",0,K47*IFERROR(INDEX(Listes!$G$2:$G$21,MATCH(J47,Listes!$E$2:$E$21,0)),0))</f>
        <v>0</v>
      </c>
      <c r="N47" s="38" t="n">
        <v>650</v>
      </c>
      <c r="O47" s="37" t="n">
        <f aca="false">IF(A47="","",M47+N47)</f>
        <v>650</v>
      </c>
      <c r="P47" s="27" t="n">
        <f aca="false">IF(B47="","",DATE(YEAR(B47),MONTH(B47),1))</f>
        <v>45992</v>
      </c>
    </row>
    <row r="48" customFormat="false" ht="15" hidden="false" customHeight="false" outlineLevel="0" collapsed="false">
      <c r="A48" s="32" t="s">
        <v>208</v>
      </c>
      <c r="B48" s="34" t="n">
        <v>46002</v>
      </c>
      <c r="C48" s="32" t="s">
        <v>71</v>
      </c>
      <c r="D48" s="32" t="s">
        <v>131</v>
      </c>
      <c r="E48" s="32" t="s">
        <v>169</v>
      </c>
      <c r="F48" s="32" t="s">
        <v>73</v>
      </c>
      <c r="G48" s="32" t="s">
        <v>137</v>
      </c>
      <c r="H48" s="35" t="n">
        <v>1</v>
      </c>
      <c r="I48" s="36" t="n">
        <v>2.5</v>
      </c>
      <c r="J48" s="32"/>
      <c r="K48" s="32"/>
      <c r="L48" s="22" t="str">
        <f aca="false">IF(C48="","",IFERROR(INDEX(Parc!$B$2:$B$51,MATCH(C48,Parc!$A$2:$A$51,0)),"Code inconnu"))</f>
        <v>Scie à ruban</v>
      </c>
      <c r="M48" s="37" t="n">
        <f aca="false">IF(J48="",0,K48*IFERROR(INDEX(Listes!$G$2:$G$21,MATCH(J48,Listes!$E$2:$E$21,0)),0))</f>
        <v>0</v>
      </c>
      <c r="N48" s="38" t="n">
        <v>46</v>
      </c>
      <c r="O48" s="37" t="n">
        <f aca="false">IF(A48="","",M48+N48)</f>
        <v>46</v>
      </c>
      <c r="P48" s="27" t="n">
        <f aca="false">IF(B48="","",DATE(YEAR(B48),MONTH(B48),1))</f>
        <v>45992</v>
      </c>
    </row>
    <row r="49" customFormat="false" ht="15" hidden="false" customHeight="false" outlineLevel="0" collapsed="false">
      <c r="A49" s="32" t="s">
        <v>209</v>
      </c>
      <c r="B49" s="34" t="n">
        <v>46006</v>
      </c>
      <c r="C49" s="32" t="s">
        <v>115</v>
      </c>
      <c r="D49" s="32" t="s">
        <v>131</v>
      </c>
      <c r="E49" s="32" t="s">
        <v>199</v>
      </c>
      <c r="F49" s="32" t="s">
        <v>144</v>
      </c>
      <c r="G49" s="32" t="s">
        <v>144</v>
      </c>
      <c r="H49" s="35" t="n">
        <v>0.25</v>
      </c>
      <c r="I49" s="36" t="n">
        <v>0</v>
      </c>
      <c r="J49" s="32" t="s">
        <v>200</v>
      </c>
      <c r="K49" s="32" t="n">
        <v>2</v>
      </c>
      <c r="L49" s="22" t="str">
        <f aca="false">IF(C49="","",IFERROR(INDEX(Parc!$B$2:$B$51,MATCH(C49,Parc!$A$2:$A$51,0)),"Code inconnu"))</f>
        <v>Accessoires de levage (élingues, manilles)</v>
      </c>
      <c r="M49" s="37" t="n">
        <f aca="false">IF(J49="",0,K49*IFERROR(INDEX(Listes!$G$2:$G$21,MATCH(J49,Listes!$E$2:$E$21,0)),0))</f>
        <v>37</v>
      </c>
      <c r="N49" s="38"/>
      <c r="O49" s="37" t="n">
        <f aca="false">IF(A49="","",M49+N49)</f>
        <v>37</v>
      </c>
      <c r="P49" s="27" t="n">
        <f aca="false">IF(B49="","",DATE(YEAR(B49),MONTH(B49),1))</f>
        <v>45992</v>
      </c>
    </row>
    <row r="50" customFormat="false" ht="15" hidden="false" customHeight="false" outlineLevel="0" collapsed="false">
      <c r="A50" s="32" t="s">
        <v>210</v>
      </c>
      <c r="B50" s="34" t="n">
        <v>46007</v>
      </c>
      <c r="C50" s="32" t="s">
        <v>83</v>
      </c>
      <c r="D50" s="32" t="s">
        <v>131</v>
      </c>
      <c r="E50" s="32" t="s">
        <v>140</v>
      </c>
      <c r="F50" s="32" t="s">
        <v>80</v>
      </c>
      <c r="G50" s="32" t="s">
        <v>137</v>
      </c>
      <c r="H50" s="35" t="n">
        <v>1.5</v>
      </c>
      <c r="I50" s="36" t="n">
        <v>1</v>
      </c>
      <c r="J50" s="32"/>
      <c r="K50" s="32"/>
      <c r="L50" s="22" t="str">
        <f aca="false">IF(C50="","",IFERROR(INDEX(Parc!$B$2:$B$51,MATCH(C50,Parc!$A$2:$A$51,0)),"Code inconnu"))</f>
        <v>Poste à souder MIG n° 3</v>
      </c>
      <c r="M50" s="37" t="n">
        <f aca="false">IF(J50="",0,K50*IFERROR(INDEX(Listes!$G$2:$G$21,MATCH(J50,Listes!$E$2:$E$21,0)),0))</f>
        <v>0</v>
      </c>
      <c r="N50" s="38" t="n">
        <v>50</v>
      </c>
      <c r="O50" s="37" t="n">
        <f aca="false">IF(A50="","",M50+N50)</f>
        <v>50</v>
      </c>
      <c r="P50" s="27" t="n">
        <f aca="false">IF(B50="","",DATE(YEAR(B50),MONTH(B50),1))</f>
        <v>45992</v>
      </c>
    </row>
    <row r="51" customFormat="false" ht="15" hidden="false" customHeight="false" outlineLevel="0" collapsed="false">
      <c r="A51" s="32" t="s">
        <v>211</v>
      </c>
      <c r="B51" s="34" t="n">
        <v>46009</v>
      </c>
      <c r="C51" s="32" t="s">
        <v>88</v>
      </c>
      <c r="D51" s="32" t="s">
        <v>142</v>
      </c>
      <c r="E51" s="32" t="s">
        <v>164</v>
      </c>
      <c r="F51" s="32" t="s">
        <v>90</v>
      </c>
      <c r="G51" s="32" t="s">
        <v>137</v>
      </c>
      <c r="H51" s="35" t="n">
        <v>0.5</v>
      </c>
      <c r="I51" s="36" t="n">
        <v>0</v>
      </c>
      <c r="J51" s="32" t="s">
        <v>160</v>
      </c>
      <c r="K51" s="32" t="n">
        <v>1</v>
      </c>
      <c r="L51" s="22" t="str">
        <f aca="false">IF(C51="","",IFERROR(INDEX(Parc!$B$2:$B$51,MATCH(C51,Parc!$A$2:$A$51,0)),"Code inconnu"))</f>
        <v>Presse plieuse hydraulique 100 t</v>
      </c>
      <c r="M51" s="37" t="n">
        <f aca="false">IF(J51="",0,K51*IFERROR(INDEX(Listes!$G$2:$G$21,MATCH(J51,Listes!$E$2:$E$21,0)),0))</f>
        <v>78</v>
      </c>
      <c r="N51" s="38"/>
      <c r="O51" s="37" t="n">
        <f aca="false">IF(A51="","",M51+N51)</f>
        <v>78</v>
      </c>
      <c r="P51" s="27" t="n">
        <f aca="false">IF(B51="","",DATE(YEAR(B51),MONTH(B51),1))</f>
        <v>45992</v>
      </c>
    </row>
    <row r="52" customFormat="false" ht="15" hidden="false" customHeight="false" outlineLevel="0" collapsed="false">
      <c r="A52" s="32" t="s">
        <v>212</v>
      </c>
      <c r="B52" s="34" t="n">
        <v>46010</v>
      </c>
      <c r="C52" s="32" t="s">
        <v>81</v>
      </c>
      <c r="D52" s="32" t="s">
        <v>131</v>
      </c>
      <c r="E52" s="32" t="s">
        <v>140</v>
      </c>
      <c r="F52" s="32" t="s">
        <v>80</v>
      </c>
      <c r="G52" s="32" t="s">
        <v>137</v>
      </c>
      <c r="H52" s="35" t="n">
        <v>0.5</v>
      </c>
      <c r="I52" s="36" t="n">
        <v>0.5</v>
      </c>
      <c r="J52" s="32"/>
      <c r="K52" s="32"/>
      <c r="L52" s="22" t="str">
        <f aca="false">IF(C52="","",IFERROR(INDEX(Parc!$B$2:$B$51,MATCH(C52,Parc!$A$2:$A$51,0)),"Code inconnu"))</f>
        <v>Poste à souder MIG n° 2</v>
      </c>
      <c r="M52" s="37" t="n">
        <f aca="false">IF(J52="",0,K52*IFERROR(INDEX(Listes!$G$2:$G$21,MATCH(J52,Listes!$E$2:$E$21,0)),0))</f>
        <v>0</v>
      </c>
      <c r="N52" s="38" t="n">
        <v>36</v>
      </c>
      <c r="O52" s="37" t="n">
        <f aca="false">IF(A52="","",M52+N52)</f>
        <v>36</v>
      </c>
      <c r="P52" s="27" t="n">
        <f aca="false">IF(B52="","",DATE(YEAR(B52),MONTH(B52),1))</f>
        <v>45992</v>
      </c>
    </row>
    <row r="53" customFormat="false" ht="15" hidden="false" customHeight="false" outlineLevel="0" collapsed="false">
      <c r="A53" s="32" t="s">
        <v>213</v>
      </c>
      <c r="B53" s="34" t="n">
        <v>46014</v>
      </c>
      <c r="C53" s="32" t="s">
        <v>78</v>
      </c>
      <c r="D53" s="32" t="s">
        <v>131</v>
      </c>
      <c r="E53" s="32" t="s">
        <v>140</v>
      </c>
      <c r="F53" s="32" t="s">
        <v>80</v>
      </c>
      <c r="G53" s="32" t="s">
        <v>137</v>
      </c>
      <c r="H53" s="35" t="n">
        <v>0.5</v>
      </c>
      <c r="I53" s="36" t="n">
        <v>2</v>
      </c>
      <c r="J53" s="32"/>
      <c r="K53" s="32"/>
      <c r="L53" s="22" t="str">
        <f aca="false">IF(C53="","",IFERROR(INDEX(Parc!$B$2:$B$51,MATCH(C53,Parc!$A$2:$A$51,0)),"Code inconnu"))</f>
        <v>Poste à souder MIG n° 1</v>
      </c>
      <c r="M53" s="37" t="n">
        <f aca="false">IF(J53="",0,K53*IFERROR(INDEX(Listes!$G$2:$G$21,MATCH(J53,Listes!$E$2:$E$21,0)),0))</f>
        <v>0</v>
      </c>
      <c r="N53" s="38" t="n">
        <v>29</v>
      </c>
      <c r="O53" s="37" t="n">
        <f aca="false">IF(A53="","",M53+N53)</f>
        <v>29</v>
      </c>
      <c r="P53" s="27" t="n">
        <f aca="false">IF(B53="","",DATE(YEAR(B53),MONTH(B53),1))</f>
        <v>45992</v>
      </c>
    </row>
    <row r="54" customFormat="false" ht="15" hidden="false" customHeight="false" outlineLevel="0" collapsed="false">
      <c r="A54" s="32" t="s">
        <v>214</v>
      </c>
      <c r="B54" s="34" t="n">
        <v>46015</v>
      </c>
      <c r="C54" s="32" t="s">
        <v>78</v>
      </c>
      <c r="D54" s="32" t="s">
        <v>131</v>
      </c>
      <c r="E54" s="32" t="s">
        <v>140</v>
      </c>
      <c r="F54" s="32" t="s">
        <v>80</v>
      </c>
      <c r="G54" s="32" t="s">
        <v>137</v>
      </c>
      <c r="H54" s="35" t="n">
        <v>1</v>
      </c>
      <c r="I54" s="36" t="n">
        <v>1.5</v>
      </c>
      <c r="J54" s="32"/>
      <c r="K54" s="32"/>
      <c r="L54" s="22" t="str">
        <f aca="false">IF(C54="","",IFERROR(INDEX(Parc!$B$2:$B$51,MATCH(C54,Parc!$A$2:$A$51,0)),"Code inconnu"))</f>
        <v>Poste à souder MIG n° 1</v>
      </c>
      <c r="M54" s="37" t="n">
        <f aca="false">IF(J54="",0,K54*IFERROR(INDEX(Listes!$G$2:$G$21,MATCH(J54,Listes!$E$2:$E$21,0)),0))</f>
        <v>0</v>
      </c>
      <c r="N54" s="38" t="n">
        <v>110</v>
      </c>
      <c r="O54" s="37" t="n">
        <f aca="false">IF(A54="","",M54+N54)</f>
        <v>110</v>
      </c>
      <c r="P54" s="27" t="n">
        <f aca="false">IF(B54="","",DATE(YEAR(B54),MONTH(B54),1))</f>
        <v>45992</v>
      </c>
    </row>
    <row r="55" customFormat="false" ht="15" hidden="false" customHeight="false" outlineLevel="0" collapsed="false">
      <c r="A55" s="32" t="s">
        <v>215</v>
      </c>
      <c r="B55" s="34" t="n">
        <v>46024</v>
      </c>
      <c r="C55" s="32" t="s">
        <v>83</v>
      </c>
      <c r="D55" s="32" t="s">
        <v>131</v>
      </c>
      <c r="E55" s="32" t="s">
        <v>140</v>
      </c>
      <c r="F55" s="32" t="s">
        <v>80</v>
      </c>
      <c r="G55" s="32" t="s">
        <v>137</v>
      </c>
      <c r="H55" s="35" t="n">
        <v>0.5</v>
      </c>
      <c r="I55" s="36" t="n">
        <v>0.5</v>
      </c>
      <c r="J55" s="32"/>
      <c r="K55" s="32"/>
      <c r="L55" s="22" t="str">
        <f aca="false">IF(C55="","",IFERROR(INDEX(Parc!$B$2:$B$51,MATCH(C55,Parc!$A$2:$A$51,0)),"Code inconnu"))</f>
        <v>Poste à souder MIG n° 3</v>
      </c>
      <c r="M55" s="37" t="n">
        <f aca="false">IF(J55="",0,K55*IFERROR(INDEX(Listes!$G$2:$G$21,MATCH(J55,Listes!$E$2:$E$21,0)),0))</f>
        <v>0</v>
      </c>
      <c r="N55" s="38" t="n">
        <v>85</v>
      </c>
      <c r="O55" s="37" t="n">
        <f aca="false">IF(A55="","",M55+N55)</f>
        <v>85</v>
      </c>
      <c r="P55" s="27" t="n">
        <f aca="false">IF(B55="","",DATE(YEAR(B55),MONTH(B55),1))</f>
        <v>46023</v>
      </c>
    </row>
    <row r="56" customFormat="false" ht="15" hidden="false" customHeight="false" outlineLevel="0" collapsed="false">
      <c r="A56" s="32" t="s">
        <v>216</v>
      </c>
      <c r="B56" s="34" t="n">
        <v>46027</v>
      </c>
      <c r="C56" s="32" t="s">
        <v>91</v>
      </c>
      <c r="D56" s="32" t="s">
        <v>131</v>
      </c>
      <c r="E56" s="32" t="s">
        <v>136</v>
      </c>
      <c r="F56" s="32" t="s">
        <v>90</v>
      </c>
      <c r="G56" s="32" t="s">
        <v>137</v>
      </c>
      <c r="H56" s="35" t="n">
        <v>1.5</v>
      </c>
      <c r="I56" s="36" t="n">
        <v>1</v>
      </c>
      <c r="J56" s="32" t="s">
        <v>138</v>
      </c>
      <c r="K56" s="32" t="n">
        <v>6</v>
      </c>
      <c r="L56" s="22" t="str">
        <f aca="false">IF(C56="","",IFERROR(INDEX(Parc!$B$2:$B$51,MATCH(C56,Parc!$A$2:$A$51,0)),"Code inconnu"))</f>
        <v>Cisaille guillotine</v>
      </c>
      <c r="M56" s="37" t="n">
        <f aca="false">IF(J56="",0,K56*IFERROR(INDEX(Listes!$G$2:$G$21,MATCH(J56,Listes!$E$2:$E$21,0)),0))</f>
        <v>37.2</v>
      </c>
      <c r="N56" s="38"/>
      <c r="O56" s="37" t="n">
        <f aca="false">IF(A56="","",M56+N56)</f>
        <v>37.2</v>
      </c>
      <c r="P56" s="27" t="n">
        <f aca="false">IF(B56="","",DATE(YEAR(B56),MONTH(B56),1))</f>
        <v>46023</v>
      </c>
    </row>
    <row r="57" customFormat="false" ht="15" hidden="false" customHeight="false" outlineLevel="0" collapsed="false">
      <c r="A57" s="32" t="s">
        <v>217</v>
      </c>
      <c r="B57" s="34" t="n">
        <v>46028</v>
      </c>
      <c r="C57" s="32" t="s">
        <v>88</v>
      </c>
      <c r="D57" s="32" t="s">
        <v>142</v>
      </c>
      <c r="E57" s="32" t="s">
        <v>164</v>
      </c>
      <c r="F57" s="32" t="s">
        <v>90</v>
      </c>
      <c r="G57" s="32" t="s">
        <v>137</v>
      </c>
      <c r="H57" s="35" t="n">
        <v>0.5</v>
      </c>
      <c r="I57" s="36" t="n">
        <v>0</v>
      </c>
      <c r="J57" s="32" t="s">
        <v>160</v>
      </c>
      <c r="K57" s="32" t="n">
        <v>2</v>
      </c>
      <c r="L57" s="22" t="str">
        <f aca="false">IF(C57="","",IFERROR(INDEX(Parc!$B$2:$B$51,MATCH(C57,Parc!$A$2:$A$51,0)),"Code inconnu"))</f>
        <v>Presse plieuse hydraulique 100 t</v>
      </c>
      <c r="M57" s="37" t="n">
        <f aca="false">IF(J57="",0,K57*IFERROR(INDEX(Listes!$G$2:$G$21,MATCH(J57,Listes!$E$2:$E$21,0)),0))</f>
        <v>156</v>
      </c>
      <c r="N57" s="38"/>
      <c r="O57" s="37" t="n">
        <f aca="false">IF(A57="","",M57+N57)</f>
        <v>156</v>
      </c>
      <c r="P57" s="27" t="n">
        <f aca="false">IF(B57="","",DATE(YEAR(B57),MONTH(B57),1))</f>
        <v>46023</v>
      </c>
    </row>
    <row r="58" customFormat="false" ht="15" hidden="false" customHeight="false" outlineLevel="0" collapsed="false">
      <c r="A58" s="32" t="s">
        <v>218</v>
      </c>
      <c r="B58" s="34" t="n">
        <v>46028</v>
      </c>
      <c r="C58" s="32" t="s">
        <v>115</v>
      </c>
      <c r="D58" s="32" t="s">
        <v>131</v>
      </c>
      <c r="E58" s="32" t="s">
        <v>199</v>
      </c>
      <c r="F58" s="32" t="s">
        <v>144</v>
      </c>
      <c r="G58" s="32" t="s">
        <v>144</v>
      </c>
      <c r="H58" s="35" t="n">
        <v>0.25</v>
      </c>
      <c r="I58" s="36" t="n">
        <v>0</v>
      </c>
      <c r="J58" s="32" t="s">
        <v>200</v>
      </c>
      <c r="K58" s="32" t="n">
        <v>1</v>
      </c>
      <c r="L58" s="22" t="str">
        <f aca="false">IF(C58="","",IFERROR(INDEX(Parc!$B$2:$B$51,MATCH(C58,Parc!$A$2:$A$51,0)),"Code inconnu"))</f>
        <v>Accessoires de levage (élingues, manilles)</v>
      </c>
      <c r="M58" s="37" t="n">
        <f aca="false">IF(J58="",0,K58*IFERROR(INDEX(Listes!$G$2:$G$21,MATCH(J58,Listes!$E$2:$E$21,0)),0))</f>
        <v>18.5</v>
      </c>
      <c r="N58" s="38"/>
      <c r="O58" s="37" t="n">
        <f aca="false">IF(A58="","",M58+N58)</f>
        <v>18.5</v>
      </c>
      <c r="P58" s="27" t="n">
        <f aca="false">IF(B58="","",DATE(YEAR(B58),MONTH(B58),1))</f>
        <v>46023</v>
      </c>
    </row>
    <row r="59" customFormat="false" ht="15" hidden="false" customHeight="false" outlineLevel="0" collapsed="false">
      <c r="A59" s="32" t="s">
        <v>219</v>
      </c>
      <c r="B59" s="34" t="n">
        <v>46029</v>
      </c>
      <c r="C59" s="32" t="s">
        <v>110</v>
      </c>
      <c r="D59" s="32" t="s">
        <v>131</v>
      </c>
      <c r="E59" s="32" t="s">
        <v>155</v>
      </c>
      <c r="F59" s="32" t="s">
        <v>144</v>
      </c>
      <c r="G59" s="32" t="s">
        <v>156</v>
      </c>
      <c r="H59" s="35" t="n">
        <v>2</v>
      </c>
      <c r="I59" s="36" t="n">
        <v>1</v>
      </c>
      <c r="J59" s="32"/>
      <c r="K59" s="32"/>
      <c r="L59" s="22" t="str">
        <f aca="false">IF(C59="","",IFERROR(INDEX(Parc!$B$2:$B$51,MATCH(C59,Parc!$A$2:$A$51,0)),"Code inconnu"))</f>
        <v>Installation électrique de l'atelier</v>
      </c>
      <c r="M59" s="37" t="n">
        <f aca="false">IF(J59="",0,K59*IFERROR(INDEX(Listes!$G$2:$G$21,MATCH(J59,Listes!$E$2:$E$21,0)),0))</f>
        <v>0</v>
      </c>
      <c r="N59" s="38" t="n">
        <v>164</v>
      </c>
      <c r="O59" s="37" t="n">
        <f aca="false">IF(A59="","",M59+N59)</f>
        <v>164</v>
      </c>
      <c r="P59" s="27" t="n">
        <f aca="false">IF(B59="","",DATE(YEAR(B59),MONTH(B59),1))</f>
        <v>46023</v>
      </c>
    </row>
    <row r="60" customFormat="false" ht="15" hidden="false" customHeight="false" outlineLevel="0" collapsed="false">
      <c r="A60" s="32" t="s">
        <v>220</v>
      </c>
      <c r="B60" s="34" t="n">
        <v>46030</v>
      </c>
      <c r="C60" s="32" t="s">
        <v>78</v>
      </c>
      <c r="D60" s="32" t="s">
        <v>131</v>
      </c>
      <c r="E60" s="32" t="s">
        <v>140</v>
      </c>
      <c r="F60" s="32" t="s">
        <v>80</v>
      </c>
      <c r="G60" s="32" t="s">
        <v>137</v>
      </c>
      <c r="H60" s="35" t="n">
        <v>0.5</v>
      </c>
      <c r="I60" s="36" t="n">
        <v>1</v>
      </c>
      <c r="J60" s="32"/>
      <c r="K60" s="32"/>
      <c r="L60" s="22" t="str">
        <f aca="false">IF(C60="","",IFERROR(INDEX(Parc!$B$2:$B$51,MATCH(C60,Parc!$A$2:$A$51,0)),"Code inconnu"))</f>
        <v>Poste à souder MIG n° 1</v>
      </c>
      <c r="M60" s="37" t="n">
        <f aca="false">IF(J60="",0,K60*IFERROR(INDEX(Listes!$G$2:$G$21,MATCH(J60,Listes!$E$2:$E$21,0)),0))</f>
        <v>0</v>
      </c>
      <c r="N60" s="38" t="n">
        <v>120</v>
      </c>
      <c r="O60" s="37" t="n">
        <f aca="false">IF(A60="","",M60+N60)</f>
        <v>120</v>
      </c>
      <c r="P60" s="27" t="n">
        <f aca="false">IF(B60="","",DATE(YEAR(B60),MONTH(B60),1))</f>
        <v>46023</v>
      </c>
    </row>
    <row r="61" customFormat="false" ht="15" hidden="false" customHeight="false" outlineLevel="0" collapsed="false">
      <c r="A61" s="32" t="s">
        <v>221</v>
      </c>
      <c r="B61" s="34" t="n">
        <v>46034</v>
      </c>
      <c r="C61" s="32" t="s">
        <v>88</v>
      </c>
      <c r="D61" s="32" t="s">
        <v>142</v>
      </c>
      <c r="E61" s="32" t="s">
        <v>164</v>
      </c>
      <c r="F61" s="32" t="s">
        <v>90</v>
      </c>
      <c r="G61" s="32" t="s">
        <v>137</v>
      </c>
      <c r="H61" s="35" t="n">
        <v>1</v>
      </c>
      <c r="I61" s="36" t="n">
        <v>0</v>
      </c>
      <c r="J61" s="32" t="s">
        <v>160</v>
      </c>
      <c r="K61" s="32" t="n">
        <v>1</v>
      </c>
      <c r="L61" s="22" t="str">
        <f aca="false">IF(C61="","",IFERROR(INDEX(Parc!$B$2:$B$51,MATCH(C61,Parc!$A$2:$A$51,0)),"Code inconnu"))</f>
        <v>Presse plieuse hydraulique 100 t</v>
      </c>
      <c r="M61" s="37" t="n">
        <f aca="false">IF(J61="",0,K61*IFERROR(INDEX(Listes!$G$2:$G$21,MATCH(J61,Listes!$E$2:$E$21,0)),0))</f>
        <v>78</v>
      </c>
      <c r="N61" s="38"/>
      <c r="O61" s="37" t="n">
        <f aca="false">IF(A61="","",M61+N61)</f>
        <v>78</v>
      </c>
      <c r="P61" s="27" t="n">
        <f aca="false">IF(B61="","",DATE(YEAR(B61),MONTH(B61),1))</f>
        <v>46023</v>
      </c>
    </row>
    <row r="62" customFormat="false" ht="15" hidden="false" customHeight="false" outlineLevel="0" collapsed="false">
      <c r="A62" s="32" t="s">
        <v>222</v>
      </c>
      <c r="B62" s="34" t="n">
        <v>46035</v>
      </c>
      <c r="C62" s="32" t="s">
        <v>88</v>
      </c>
      <c r="D62" s="32" t="s">
        <v>147</v>
      </c>
      <c r="E62" s="32" t="s">
        <v>148</v>
      </c>
      <c r="F62" s="32" t="s">
        <v>144</v>
      </c>
      <c r="G62" s="32" t="s">
        <v>149</v>
      </c>
      <c r="H62" s="35" t="n">
        <v>1.5</v>
      </c>
      <c r="I62" s="36" t="n">
        <v>1</v>
      </c>
      <c r="J62" s="32"/>
      <c r="K62" s="32"/>
      <c r="L62" s="22" t="str">
        <f aca="false">IF(C62="","",IFERROR(INDEX(Parc!$B$2:$B$51,MATCH(C62,Parc!$A$2:$A$51,0)),"Code inconnu"))</f>
        <v>Presse plieuse hydraulique 100 t</v>
      </c>
      <c r="M62" s="37" t="n">
        <f aca="false">IF(J62="",0,K62*IFERROR(INDEX(Listes!$G$2:$G$21,MATCH(J62,Listes!$E$2:$E$21,0)),0))</f>
        <v>0</v>
      </c>
      <c r="N62" s="38" t="n">
        <v>160</v>
      </c>
      <c r="O62" s="37" t="n">
        <f aca="false">IF(A62="","",M62+N62)</f>
        <v>160</v>
      </c>
      <c r="P62" s="27" t="n">
        <f aca="false">IF(B62="","",DATE(YEAR(B62),MONTH(B62),1))</f>
        <v>46023</v>
      </c>
    </row>
    <row r="63" customFormat="false" ht="15" hidden="false" customHeight="false" outlineLevel="0" collapsed="false">
      <c r="A63" s="32" t="s">
        <v>223</v>
      </c>
      <c r="B63" s="34" t="n">
        <v>46035</v>
      </c>
      <c r="C63" s="32" t="s">
        <v>91</v>
      </c>
      <c r="D63" s="32" t="s">
        <v>131</v>
      </c>
      <c r="E63" s="32" t="s">
        <v>176</v>
      </c>
      <c r="F63" s="32" t="s">
        <v>90</v>
      </c>
      <c r="G63" s="32" t="s">
        <v>137</v>
      </c>
      <c r="H63" s="35" t="n">
        <v>1.5</v>
      </c>
      <c r="I63" s="36" t="n">
        <v>3</v>
      </c>
      <c r="J63" s="32" t="s">
        <v>160</v>
      </c>
      <c r="K63" s="32" t="n">
        <v>2</v>
      </c>
      <c r="L63" s="22" t="str">
        <f aca="false">IF(C63="","",IFERROR(INDEX(Parc!$B$2:$B$51,MATCH(C63,Parc!$A$2:$A$51,0)),"Code inconnu"))</f>
        <v>Cisaille guillotine</v>
      </c>
      <c r="M63" s="37" t="n">
        <f aca="false">IF(J63="",0,K63*IFERROR(INDEX(Listes!$G$2:$G$21,MATCH(J63,Listes!$E$2:$E$21,0)),0))</f>
        <v>156</v>
      </c>
      <c r="N63" s="38" t="n">
        <v>64</v>
      </c>
      <c r="O63" s="37" t="n">
        <f aca="false">IF(A63="","",M63+N63)</f>
        <v>220</v>
      </c>
      <c r="P63" s="27" t="n">
        <f aca="false">IF(B63="","",DATE(YEAR(B63),MONTH(B63),1))</f>
        <v>46023</v>
      </c>
    </row>
    <row r="64" customFormat="false" ht="15" hidden="false" customHeight="false" outlineLevel="0" collapsed="false">
      <c r="A64" s="32" t="s">
        <v>224</v>
      </c>
      <c r="B64" s="34" t="n">
        <v>46036</v>
      </c>
      <c r="C64" s="32" t="s">
        <v>78</v>
      </c>
      <c r="D64" s="32" t="s">
        <v>142</v>
      </c>
      <c r="E64" s="32" t="s">
        <v>151</v>
      </c>
      <c r="F64" s="32" t="s">
        <v>144</v>
      </c>
      <c r="G64" s="32" t="s">
        <v>137</v>
      </c>
      <c r="H64" s="35" t="n">
        <v>0.5</v>
      </c>
      <c r="I64" s="36" t="n">
        <v>0</v>
      </c>
      <c r="J64" s="32"/>
      <c r="K64" s="32"/>
      <c r="L64" s="22" t="str">
        <f aca="false">IF(C64="","",IFERROR(INDEX(Parc!$B$2:$B$51,MATCH(C64,Parc!$A$2:$A$51,0)),"Code inconnu"))</f>
        <v>Poste à souder MIG n° 1</v>
      </c>
      <c r="M64" s="37" t="n">
        <f aca="false">IF(J64="",0,K64*IFERROR(INDEX(Listes!$G$2:$G$21,MATCH(J64,Listes!$E$2:$E$21,0)),0))</f>
        <v>0</v>
      </c>
      <c r="N64" s="38"/>
      <c r="O64" s="37" t="n">
        <f aca="false">IF(A64="","",M64+N64)</f>
        <v>0</v>
      </c>
      <c r="P64" s="27" t="n">
        <f aca="false">IF(B64="","",DATE(YEAR(B64),MONTH(B64),1))</f>
        <v>46023</v>
      </c>
    </row>
    <row r="65" customFormat="false" ht="15" hidden="false" customHeight="false" outlineLevel="0" collapsed="false">
      <c r="A65" s="32" t="s">
        <v>225</v>
      </c>
      <c r="B65" s="34" t="n">
        <v>46036</v>
      </c>
      <c r="C65" s="32" t="s">
        <v>81</v>
      </c>
      <c r="D65" s="32" t="s">
        <v>142</v>
      </c>
      <c r="E65" s="32" t="s">
        <v>151</v>
      </c>
      <c r="F65" s="32" t="s">
        <v>144</v>
      </c>
      <c r="G65" s="32" t="s">
        <v>137</v>
      </c>
      <c r="H65" s="35" t="n">
        <v>0.5</v>
      </c>
      <c r="I65" s="36" t="n">
        <v>0</v>
      </c>
      <c r="J65" s="32"/>
      <c r="K65" s="32"/>
      <c r="L65" s="22" t="str">
        <f aca="false">IF(C65="","",IFERROR(INDEX(Parc!$B$2:$B$51,MATCH(C65,Parc!$A$2:$A$51,0)),"Code inconnu"))</f>
        <v>Poste à souder MIG n° 2</v>
      </c>
      <c r="M65" s="37" t="n">
        <f aca="false">IF(J65="",0,K65*IFERROR(INDEX(Listes!$G$2:$G$21,MATCH(J65,Listes!$E$2:$E$21,0)),0))</f>
        <v>0</v>
      </c>
      <c r="N65" s="38"/>
      <c r="O65" s="37" t="n">
        <f aca="false">IF(A65="","",M65+N65)</f>
        <v>0</v>
      </c>
      <c r="P65" s="27" t="n">
        <f aca="false">IF(B65="","",DATE(YEAR(B65),MONTH(B65),1))</f>
        <v>46023</v>
      </c>
    </row>
    <row r="66" customFormat="false" ht="15" hidden="false" customHeight="false" outlineLevel="0" collapsed="false">
      <c r="A66" s="32" t="s">
        <v>226</v>
      </c>
      <c r="B66" s="34" t="n">
        <v>46036</v>
      </c>
      <c r="C66" s="32" t="s">
        <v>83</v>
      </c>
      <c r="D66" s="32" t="s">
        <v>142</v>
      </c>
      <c r="E66" s="32" t="s">
        <v>151</v>
      </c>
      <c r="F66" s="32" t="s">
        <v>144</v>
      </c>
      <c r="G66" s="32" t="s">
        <v>137</v>
      </c>
      <c r="H66" s="35" t="n">
        <v>0.5</v>
      </c>
      <c r="I66" s="36" t="n">
        <v>0</v>
      </c>
      <c r="J66" s="32"/>
      <c r="K66" s="32"/>
      <c r="L66" s="22" t="str">
        <f aca="false">IF(C66="","",IFERROR(INDEX(Parc!$B$2:$B$51,MATCH(C66,Parc!$A$2:$A$51,0)),"Code inconnu"))</f>
        <v>Poste à souder MIG n° 3</v>
      </c>
      <c r="M66" s="37" t="n">
        <f aca="false">IF(J66="",0,K66*IFERROR(INDEX(Listes!$G$2:$G$21,MATCH(J66,Listes!$E$2:$E$21,0)),0))</f>
        <v>0</v>
      </c>
      <c r="N66" s="38"/>
      <c r="O66" s="37" t="n">
        <f aca="false">IF(A66="","",M66+N66)</f>
        <v>0</v>
      </c>
      <c r="P66" s="27" t="n">
        <f aca="false">IF(B66="","",DATE(YEAR(B66),MONTH(B66),1))</f>
        <v>46023</v>
      </c>
    </row>
    <row r="67" customFormat="false" ht="15" hidden="false" customHeight="false" outlineLevel="0" collapsed="false">
      <c r="A67" s="32" t="s">
        <v>227</v>
      </c>
      <c r="B67" s="34" t="n">
        <v>46037</v>
      </c>
      <c r="C67" s="32" t="s">
        <v>91</v>
      </c>
      <c r="D67" s="32" t="s">
        <v>131</v>
      </c>
      <c r="E67" s="32" t="s">
        <v>136</v>
      </c>
      <c r="F67" s="32" t="s">
        <v>90</v>
      </c>
      <c r="G67" s="32" t="s">
        <v>137</v>
      </c>
      <c r="H67" s="35" t="n">
        <v>1.5</v>
      </c>
      <c r="I67" s="36" t="n">
        <v>3</v>
      </c>
      <c r="J67" s="32" t="s">
        <v>138</v>
      </c>
      <c r="K67" s="32" t="n">
        <v>6</v>
      </c>
      <c r="L67" s="22" t="str">
        <f aca="false">IF(C67="","",IFERROR(INDEX(Parc!$B$2:$B$51,MATCH(C67,Parc!$A$2:$A$51,0)),"Code inconnu"))</f>
        <v>Cisaille guillotine</v>
      </c>
      <c r="M67" s="37" t="n">
        <f aca="false">IF(J67="",0,K67*IFERROR(INDEX(Listes!$G$2:$G$21,MATCH(J67,Listes!$E$2:$E$21,0)),0))</f>
        <v>37.2</v>
      </c>
      <c r="N67" s="38"/>
      <c r="O67" s="37" t="n">
        <f aca="false">IF(A67="","",M67+N67)</f>
        <v>37.2</v>
      </c>
      <c r="P67" s="27" t="n">
        <f aca="false">IF(B67="","",DATE(YEAR(B67),MONTH(B67),1))</f>
        <v>46023</v>
      </c>
    </row>
    <row r="68" customFormat="false" ht="15" hidden="false" customHeight="false" outlineLevel="0" collapsed="false">
      <c r="A68" s="32" t="s">
        <v>228</v>
      </c>
      <c r="B68" s="34" t="n">
        <v>46038</v>
      </c>
      <c r="C68" s="32" t="s">
        <v>71</v>
      </c>
      <c r="D68" s="32" t="s">
        <v>131</v>
      </c>
      <c r="E68" s="32" t="s">
        <v>136</v>
      </c>
      <c r="F68" s="32" t="s">
        <v>73</v>
      </c>
      <c r="G68" s="32" t="s">
        <v>137</v>
      </c>
      <c r="H68" s="35" t="n">
        <v>3</v>
      </c>
      <c r="I68" s="36" t="n">
        <v>3</v>
      </c>
      <c r="J68" s="32" t="s">
        <v>138</v>
      </c>
      <c r="K68" s="32" t="n">
        <v>4</v>
      </c>
      <c r="L68" s="22" t="str">
        <f aca="false">IF(C68="","",IFERROR(INDEX(Parc!$B$2:$B$51,MATCH(C68,Parc!$A$2:$A$51,0)),"Code inconnu"))</f>
        <v>Scie à ruban</v>
      </c>
      <c r="M68" s="37" t="n">
        <f aca="false">IF(J68="",0,K68*IFERROR(INDEX(Listes!$G$2:$G$21,MATCH(J68,Listes!$E$2:$E$21,0)),0))</f>
        <v>24.8</v>
      </c>
      <c r="N68" s="38"/>
      <c r="O68" s="37" t="n">
        <f aca="false">IF(A68="","",M68+N68)</f>
        <v>24.8</v>
      </c>
      <c r="P68" s="27" t="n">
        <f aca="false">IF(B68="","",DATE(YEAR(B68),MONTH(B68),1))</f>
        <v>46023</v>
      </c>
    </row>
    <row r="69" customFormat="false" ht="15" hidden="false" customHeight="false" outlineLevel="0" collapsed="false">
      <c r="A69" s="32" t="s">
        <v>229</v>
      </c>
      <c r="B69" s="34" t="n">
        <v>46038</v>
      </c>
      <c r="C69" s="32" t="s">
        <v>83</v>
      </c>
      <c r="D69" s="32" t="s">
        <v>131</v>
      </c>
      <c r="E69" s="32" t="s">
        <v>140</v>
      </c>
      <c r="F69" s="32" t="s">
        <v>80</v>
      </c>
      <c r="G69" s="32" t="s">
        <v>137</v>
      </c>
      <c r="H69" s="35" t="n">
        <v>0.5</v>
      </c>
      <c r="I69" s="36" t="n">
        <v>1.5</v>
      </c>
      <c r="J69" s="32"/>
      <c r="K69" s="32"/>
      <c r="L69" s="22" t="str">
        <f aca="false">IF(C69="","",IFERROR(INDEX(Parc!$B$2:$B$51,MATCH(C69,Parc!$A$2:$A$51,0)),"Code inconnu"))</f>
        <v>Poste à souder MIG n° 3</v>
      </c>
      <c r="M69" s="37" t="n">
        <f aca="false">IF(J69="",0,K69*IFERROR(INDEX(Listes!$G$2:$G$21,MATCH(J69,Listes!$E$2:$E$21,0)),0))</f>
        <v>0</v>
      </c>
      <c r="N69" s="38" t="n">
        <v>62</v>
      </c>
      <c r="O69" s="37" t="n">
        <f aca="false">IF(A69="","",M69+N69)</f>
        <v>62</v>
      </c>
      <c r="P69" s="27" t="n">
        <f aca="false">IF(B69="","",DATE(YEAR(B69),MONTH(B69),1))</f>
        <v>46023</v>
      </c>
    </row>
    <row r="70" customFormat="false" ht="15" hidden="false" customHeight="false" outlineLevel="0" collapsed="false">
      <c r="A70" s="32" t="s">
        <v>230</v>
      </c>
      <c r="B70" s="34" t="n">
        <v>46042</v>
      </c>
      <c r="C70" s="32" t="s">
        <v>96</v>
      </c>
      <c r="D70" s="32" t="s">
        <v>142</v>
      </c>
      <c r="E70" s="32" t="s">
        <v>231</v>
      </c>
      <c r="F70" s="32" t="s">
        <v>144</v>
      </c>
      <c r="G70" s="32" t="s">
        <v>137</v>
      </c>
      <c r="H70" s="35" t="n">
        <v>2</v>
      </c>
      <c r="I70" s="36" t="n">
        <v>0</v>
      </c>
      <c r="J70" s="32"/>
      <c r="K70" s="32"/>
      <c r="L70" s="22" t="str">
        <f aca="false">IF(C70="","",IFERROR(INDEX(Parc!$B$2:$B$51,MATCH(C70,Parc!$A$2:$A$51,0)),"Code inconnu"))</f>
        <v>Compresseur à vis 15 kW</v>
      </c>
      <c r="M70" s="37" t="n">
        <f aca="false">IF(J70="",0,K70*IFERROR(INDEX(Listes!$G$2:$G$21,MATCH(J70,Listes!$E$2:$E$21,0)),0))</f>
        <v>0</v>
      </c>
      <c r="N70" s="38" t="n">
        <v>145</v>
      </c>
      <c r="O70" s="37" t="n">
        <f aca="false">IF(A70="","",M70+N70)</f>
        <v>145</v>
      </c>
      <c r="P70" s="27" t="n">
        <f aca="false">IF(B70="","",DATE(YEAR(B70),MONTH(B70),1))</f>
        <v>46023</v>
      </c>
    </row>
    <row r="71" customFormat="false" ht="15" hidden="false" customHeight="false" outlineLevel="0" collapsed="false">
      <c r="A71" s="32" t="s">
        <v>232</v>
      </c>
      <c r="B71" s="34" t="n">
        <v>46042</v>
      </c>
      <c r="C71" s="32" t="s">
        <v>112</v>
      </c>
      <c r="D71" s="32" t="s">
        <v>147</v>
      </c>
      <c r="E71" s="32" t="s">
        <v>233</v>
      </c>
      <c r="F71" s="32" t="s">
        <v>144</v>
      </c>
      <c r="G71" s="32" t="s">
        <v>234</v>
      </c>
      <c r="H71" s="35" t="n">
        <v>2</v>
      </c>
      <c r="I71" s="36" t="n">
        <v>0</v>
      </c>
      <c r="J71" s="32"/>
      <c r="K71" s="32"/>
      <c r="L71" s="22" t="str">
        <f aca="false">IF(C71="","",IFERROR(INDEX(Parc!$B$2:$B$51,MATCH(C71,Parc!$A$2:$A$51,0)),"Code inconnu"))</f>
        <v>Extincteurs (12 appareils)</v>
      </c>
      <c r="M71" s="37" t="n">
        <f aca="false">IF(J71="",0,K71*IFERROR(INDEX(Listes!$G$2:$G$21,MATCH(J71,Listes!$E$2:$E$21,0)),0))</f>
        <v>0</v>
      </c>
      <c r="N71" s="38" t="n">
        <v>240</v>
      </c>
      <c r="O71" s="37" t="n">
        <f aca="false">IF(A71="","",M71+N71)</f>
        <v>240</v>
      </c>
      <c r="P71" s="27" t="n">
        <f aca="false">IF(B71="","",DATE(YEAR(B71),MONTH(B71),1))</f>
        <v>46023</v>
      </c>
    </row>
    <row r="72" customFormat="false" ht="15" hidden="false" customHeight="false" outlineLevel="0" collapsed="false">
      <c r="A72" s="32" t="s">
        <v>235</v>
      </c>
      <c r="B72" s="34" t="n">
        <v>46045</v>
      </c>
      <c r="C72" s="32" t="s">
        <v>115</v>
      </c>
      <c r="D72" s="32" t="s">
        <v>131</v>
      </c>
      <c r="E72" s="32" t="s">
        <v>199</v>
      </c>
      <c r="F72" s="32" t="s">
        <v>144</v>
      </c>
      <c r="G72" s="32" t="s">
        <v>144</v>
      </c>
      <c r="H72" s="35" t="n">
        <v>0.25</v>
      </c>
      <c r="I72" s="36" t="n">
        <v>0</v>
      </c>
      <c r="J72" s="32" t="s">
        <v>200</v>
      </c>
      <c r="K72" s="32" t="n">
        <v>1</v>
      </c>
      <c r="L72" s="22" t="str">
        <f aca="false">IF(C72="","",IFERROR(INDEX(Parc!$B$2:$B$51,MATCH(C72,Parc!$A$2:$A$51,0)),"Code inconnu"))</f>
        <v>Accessoires de levage (élingues, manilles)</v>
      </c>
      <c r="M72" s="37" t="n">
        <f aca="false">IF(J72="",0,K72*IFERROR(INDEX(Listes!$G$2:$G$21,MATCH(J72,Listes!$E$2:$E$21,0)),0))</f>
        <v>18.5</v>
      </c>
      <c r="N72" s="38"/>
      <c r="O72" s="37" t="n">
        <f aca="false">IF(A72="","",M72+N72)</f>
        <v>18.5</v>
      </c>
      <c r="P72" s="27" t="n">
        <f aca="false">IF(B72="","",DATE(YEAR(B72),MONTH(B72),1))</f>
        <v>46023</v>
      </c>
    </row>
    <row r="73" customFormat="false" ht="15" hidden="false" customHeight="false" outlineLevel="0" collapsed="false">
      <c r="A73" s="32" t="s">
        <v>236</v>
      </c>
      <c r="B73" s="34" t="n">
        <v>46050</v>
      </c>
      <c r="C73" s="32" t="s">
        <v>104</v>
      </c>
      <c r="D73" s="32" t="s">
        <v>131</v>
      </c>
      <c r="E73" s="32" t="s">
        <v>176</v>
      </c>
      <c r="F73" s="32" t="s">
        <v>133</v>
      </c>
      <c r="G73" s="32" t="s">
        <v>137</v>
      </c>
      <c r="H73" s="35" t="n">
        <v>1.5</v>
      </c>
      <c r="I73" s="36" t="n">
        <v>3</v>
      </c>
      <c r="J73" s="32" t="s">
        <v>160</v>
      </c>
      <c r="K73" s="32" t="n">
        <v>2</v>
      </c>
      <c r="L73" s="22" t="str">
        <f aca="false">IF(C73="","",IFERROR(INDEX(Parc!$B$2:$B$51,MATCH(C73,Parc!$A$2:$A$51,0)),"Code inconnu"))</f>
        <v>Chariot élévateur électrique 2,5 t</v>
      </c>
      <c r="M73" s="37" t="n">
        <f aca="false">IF(J73="",0,K73*IFERROR(INDEX(Listes!$G$2:$G$21,MATCH(J73,Listes!$E$2:$E$21,0)),0))</f>
        <v>156</v>
      </c>
      <c r="N73" s="38" t="n">
        <v>46</v>
      </c>
      <c r="O73" s="37" t="n">
        <f aca="false">IF(A73="","",M73+N73)</f>
        <v>202</v>
      </c>
      <c r="P73" s="27" t="n">
        <f aca="false">IF(B73="","",DATE(YEAR(B73),MONTH(B73),1))</f>
        <v>46023</v>
      </c>
    </row>
    <row r="74" customFormat="false" ht="15" hidden="false" customHeight="false" outlineLevel="0" collapsed="false">
      <c r="A74" s="32" t="s">
        <v>237</v>
      </c>
      <c r="B74" s="34" t="n">
        <v>46051</v>
      </c>
      <c r="C74" s="32" t="s">
        <v>96</v>
      </c>
      <c r="D74" s="32" t="s">
        <v>131</v>
      </c>
      <c r="E74" s="32" t="s">
        <v>136</v>
      </c>
      <c r="F74" s="32" t="s">
        <v>144</v>
      </c>
      <c r="G74" s="32" t="s">
        <v>137</v>
      </c>
      <c r="H74" s="35" t="n">
        <v>3</v>
      </c>
      <c r="I74" s="36" t="n">
        <v>1</v>
      </c>
      <c r="J74" s="32" t="s">
        <v>138</v>
      </c>
      <c r="K74" s="32" t="n">
        <v>4</v>
      </c>
      <c r="L74" s="22" t="str">
        <f aca="false">IF(C74="","",IFERROR(INDEX(Parc!$B$2:$B$51,MATCH(C74,Parc!$A$2:$A$51,0)),"Code inconnu"))</f>
        <v>Compresseur à vis 15 kW</v>
      </c>
      <c r="M74" s="37" t="n">
        <f aca="false">IF(J74="",0,K74*IFERROR(INDEX(Listes!$G$2:$G$21,MATCH(J74,Listes!$E$2:$E$21,0)),0))</f>
        <v>24.8</v>
      </c>
      <c r="N74" s="38"/>
      <c r="O74" s="37" t="n">
        <f aca="false">IF(A74="","",M74+N74)</f>
        <v>24.8</v>
      </c>
      <c r="P74" s="27" t="n">
        <f aca="false">IF(B74="","",DATE(YEAR(B74),MONTH(B74),1))</f>
        <v>46023</v>
      </c>
    </row>
    <row r="75" customFormat="false" ht="15" hidden="false" customHeight="false" outlineLevel="0" collapsed="false">
      <c r="A75" s="32" t="s">
        <v>238</v>
      </c>
      <c r="B75" s="34" t="n">
        <v>46052</v>
      </c>
      <c r="C75" s="32" t="s">
        <v>88</v>
      </c>
      <c r="D75" s="32" t="s">
        <v>142</v>
      </c>
      <c r="E75" s="32" t="s">
        <v>164</v>
      </c>
      <c r="F75" s="32" t="s">
        <v>90</v>
      </c>
      <c r="G75" s="32" t="s">
        <v>137</v>
      </c>
      <c r="H75" s="35" t="n">
        <v>1</v>
      </c>
      <c r="I75" s="36" t="n">
        <v>0</v>
      </c>
      <c r="J75" s="32" t="s">
        <v>160</v>
      </c>
      <c r="K75" s="32" t="n">
        <v>2</v>
      </c>
      <c r="L75" s="22" t="str">
        <f aca="false">IF(C75="","",IFERROR(INDEX(Parc!$B$2:$B$51,MATCH(C75,Parc!$A$2:$A$51,0)),"Code inconnu"))</f>
        <v>Presse plieuse hydraulique 100 t</v>
      </c>
      <c r="M75" s="37" t="n">
        <f aca="false">IF(J75="",0,K75*IFERROR(INDEX(Listes!$G$2:$G$21,MATCH(J75,Listes!$E$2:$E$21,0)),0))</f>
        <v>156</v>
      </c>
      <c r="N75" s="38"/>
      <c r="O75" s="37" t="n">
        <f aca="false">IF(A75="","",M75+N75)</f>
        <v>156</v>
      </c>
      <c r="P75" s="27" t="n">
        <f aca="false">IF(B75="","",DATE(YEAR(B75),MONTH(B75),1))</f>
        <v>46023</v>
      </c>
    </row>
    <row r="76" customFormat="false" ht="15" hidden="false" customHeight="false" outlineLevel="0" collapsed="false">
      <c r="A76" s="32" t="s">
        <v>239</v>
      </c>
      <c r="B76" s="34" t="n">
        <v>46056</v>
      </c>
      <c r="C76" s="32" t="s">
        <v>88</v>
      </c>
      <c r="D76" s="32" t="s">
        <v>131</v>
      </c>
      <c r="E76" s="32" t="s">
        <v>240</v>
      </c>
      <c r="F76" s="32" t="s">
        <v>90</v>
      </c>
      <c r="G76" s="32" t="s">
        <v>137</v>
      </c>
      <c r="H76" s="35" t="n">
        <v>2</v>
      </c>
      <c r="I76" s="36" t="n">
        <v>6.5</v>
      </c>
      <c r="J76" s="32"/>
      <c r="K76" s="32"/>
      <c r="L76" s="22" t="str">
        <f aca="false">IF(C76="","",IFERROR(INDEX(Parc!$B$2:$B$51,MATCH(C76,Parc!$A$2:$A$51,0)),"Code inconnu"))</f>
        <v>Presse plieuse hydraulique 100 t</v>
      </c>
      <c r="M76" s="37" t="n">
        <f aca="false">IF(J76="",0,K76*IFERROR(INDEX(Listes!$G$2:$G$21,MATCH(J76,Listes!$E$2:$E$21,0)),0))</f>
        <v>0</v>
      </c>
      <c r="N76" s="38" t="n">
        <v>193</v>
      </c>
      <c r="O76" s="37" t="n">
        <f aca="false">IF(A76="","",M76+N76)</f>
        <v>193</v>
      </c>
      <c r="P76" s="27" t="n">
        <f aca="false">IF(B76="","",DATE(YEAR(B76),MONTH(B76),1))</f>
        <v>46054</v>
      </c>
    </row>
    <row r="77" customFormat="false" ht="15" hidden="false" customHeight="false" outlineLevel="0" collapsed="false">
      <c r="A77" s="32" t="s">
        <v>241</v>
      </c>
      <c r="B77" s="34" t="n">
        <v>46056</v>
      </c>
      <c r="C77" s="32" t="s">
        <v>107</v>
      </c>
      <c r="D77" s="32" t="s">
        <v>131</v>
      </c>
      <c r="E77" s="32" t="s">
        <v>136</v>
      </c>
      <c r="F77" s="32" t="s">
        <v>109</v>
      </c>
      <c r="G77" s="32" t="s">
        <v>137</v>
      </c>
      <c r="H77" s="35" t="n">
        <v>2.5</v>
      </c>
      <c r="I77" s="36" t="n">
        <v>2</v>
      </c>
      <c r="J77" s="32" t="s">
        <v>138</v>
      </c>
      <c r="K77" s="32" t="n">
        <v>4</v>
      </c>
      <c r="L77" s="22" t="str">
        <f aca="false">IF(C77="","",IFERROR(INDEX(Parc!$B$2:$B$51,MATCH(C77,Parc!$A$2:$A$51,0)),"Code inconnu"))</f>
        <v>Convoyeur à rouleaux motorisé</v>
      </c>
      <c r="M77" s="37" t="n">
        <f aca="false">IF(J77="",0,K77*IFERROR(INDEX(Listes!$G$2:$G$21,MATCH(J77,Listes!$E$2:$E$21,0)),0))</f>
        <v>24.8</v>
      </c>
      <c r="N77" s="38"/>
      <c r="O77" s="37" t="n">
        <f aca="false">IF(A77="","",M77+N77)</f>
        <v>24.8</v>
      </c>
      <c r="P77" s="27" t="n">
        <f aca="false">IF(B77="","",DATE(YEAR(B77),MONTH(B77),1))</f>
        <v>46054</v>
      </c>
    </row>
    <row r="78" customFormat="false" ht="15" hidden="false" customHeight="false" outlineLevel="0" collapsed="false">
      <c r="A78" s="32" t="s">
        <v>242</v>
      </c>
      <c r="B78" s="34" t="n">
        <v>46057</v>
      </c>
      <c r="C78" s="32" t="s">
        <v>75</v>
      </c>
      <c r="D78" s="32" t="s">
        <v>131</v>
      </c>
      <c r="E78" s="32" t="s">
        <v>136</v>
      </c>
      <c r="F78" s="32" t="s">
        <v>73</v>
      </c>
      <c r="G78" s="32" t="s">
        <v>137</v>
      </c>
      <c r="H78" s="35" t="n">
        <v>2</v>
      </c>
      <c r="I78" s="36" t="n">
        <v>4</v>
      </c>
      <c r="J78" s="32" t="s">
        <v>138</v>
      </c>
      <c r="K78" s="32" t="n">
        <v>4</v>
      </c>
      <c r="L78" s="22" t="str">
        <f aca="false">IF(C78="","",IFERROR(INDEX(Parc!$B$2:$B$51,MATCH(C78,Parc!$A$2:$A$51,0)),"Code inconnu"))</f>
        <v>Tronçonneuse à disque</v>
      </c>
      <c r="M78" s="37" t="n">
        <f aca="false">IF(J78="",0,K78*IFERROR(INDEX(Listes!$G$2:$G$21,MATCH(J78,Listes!$E$2:$E$21,0)),0))</f>
        <v>24.8</v>
      </c>
      <c r="N78" s="38"/>
      <c r="O78" s="37" t="n">
        <f aca="false">IF(A78="","",M78+N78)</f>
        <v>24.8</v>
      </c>
      <c r="P78" s="27" t="n">
        <f aca="false">IF(B78="","",DATE(YEAR(B78),MONTH(B78),1))</f>
        <v>46054</v>
      </c>
    </row>
    <row r="79" customFormat="false" ht="15" hidden="false" customHeight="false" outlineLevel="0" collapsed="false">
      <c r="A79" s="32" t="s">
        <v>243</v>
      </c>
      <c r="B79" s="34" t="n">
        <v>46057</v>
      </c>
      <c r="C79" s="32" t="s">
        <v>88</v>
      </c>
      <c r="D79" s="32" t="s">
        <v>142</v>
      </c>
      <c r="E79" s="32" t="s">
        <v>178</v>
      </c>
      <c r="F79" s="32" t="s">
        <v>144</v>
      </c>
      <c r="G79" s="32" t="s">
        <v>137</v>
      </c>
      <c r="H79" s="35" t="n">
        <v>1</v>
      </c>
      <c r="I79" s="36" t="n">
        <v>0</v>
      </c>
      <c r="J79" s="32"/>
      <c r="K79" s="32"/>
      <c r="L79" s="22" t="str">
        <f aca="false">IF(C79="","",IFERROR(INDEX(Parc!$B$2:$B$51,MATCH(C79,Parc!$A$2:$A$51,0)),"Code inconnu"))</f>
        <v>Presse plieuse hydraulique 100 t</v>
      </c>
      <c r="M79" s="37" t="n">
        <f aca="false">IF(J79="",0,K79*IFERROR(INDEX(Listes!$G$2:$G$21,MATCH(J79,Listes!$E$2:$E$21,0)),0))</f>
        <v>0</v>
      </c>
      <c r="N79" s="38"/>
      <c r="O79" s="37" t="n">
        <f aca="false">IF(A79="","",M79+N79)</f>
        <v>0</v>
      </c>
      <c r="P79" s="27" t="n">
        <f aca="false">IF(B79="","",DATE(YEAR(B79),MONTH(B79),1))</f>
        <v>46054</v>
      </c>
    </row>
    <row r="80" customFormat="false" ht="15" hidden="false" customHeight="false" outlineLevel="0" collapsed="false">
      <c r="A80" s="32" t="s">
        <v>244</v>
      </c>
      <c r="B80" s="34" t="n">
        <v>46058</v>
      </c>
      <c r="C80" s="32" t="s">
        <v>78</v>
      </c>
      <c r="D80" s="32" t="s">
        <v>131</v>
      </c>
      <c r="E80" s="32" t="s">
        <v>140</v>
      </c>
      <c r="F80" s="32" t="s">
        <v>80</v>
      </c>
      <c r="G80" s="32" t="s">
        <v>137</v>
      </c>
      <c r="H80" s="35" t="n">
        <v>1</v>
      </c>
      <c r="I80" s="36" t="n">
        <v>1.5</v>
      </c>
      <c r="J80" s="32"/>
      <c r="K80" s="32"/>
      <c r="L80" s="22" t="str">
        <f aca="false">IF(C80="","",IFERROR(INDEX(Parc!$B$2:$B$51,MATCH(C80,Parc!$A$2:$A$51,0)),"Code inconnu"))</f>
        <v>Poste à souder MIG n° 1</v>
      </c>
      <c r="M80" s="37" t="n">
        <f aca="false">IF(J80="",0,K80*IFERROR(INDEX(Listes!$G$2:$G$21,MATCH(J80,Listes!$E$2:$E$21,0)),0))</f>
        <v>0</v>
      </c>
      <c r="N80" s="38" t="n">
        <v>31</v>
      </c>
      <c r="O80" s="37" t="n">
        <f aca="false">IF(A80="","",M80+N80)</f>
        <v>31</v>
      </c>
      <c r="P80" s="27" t="n">
        <f aca="false">IF(B80="","",DATE(YEAR(B80),MONTH(B80),1))</f>
        <v>46054</v>
      </c>
    </row>
    <row r="81" customFormat="false" ht="15" hidden="false" customHeight="false" outlineLevel="0" collapsed="false">
      <c r="A81" s="32" t="s">
        <v>245</v>
      </c>
      <c r="B81" s="34" t="n">
        <v>46058</v>
      </c>
      <c r="C81" s="32" t="s">
        <v>107</v>
      </c>
      <c r="D81" s="32" t="s">
        <v>131</v>
      </c>
      <c r="E81" s="32" t="s">
        <v>136</v>
      </c>
      <c r="F81" s="32" t="s">
        <v>109</v>
      </c>
      <c r="G81" s="32" t="s">
        <v>137</v>
      </c>
      <c r="H81" s="35" t="n">
        <v>1</v>
      </c>
      <c r="I81" s="36" t="n">
        <v>0.5</v>
      </c>
      <c r="J81" s="32" t="s">
        <v>138</v>
      </c>
      <c r="K81" s="32" t="n">
        <v>4</v>
      </c>
      <c r="L81" s="22" t="str">
        <f aca="false">IF(C81="","",IFERROR(INDEX(Parc!$B$2:$B$51,MATCH(C81,Parc!$A$2:$A$51,0)),"Code inconnu"))</f>
        <v>Convoyeur à rouleaux motorisé</v>
      </c>
      <c r="M81" s="37" t="n">
        <f aca="false">IF(J81="",0,K81*IFERROR(INDEX(Listes!$G$2:$G$21,MATCH(J81,Listes!$E$2:$E$21,0)),0))</f>
        <v>24.8</v>
      </c>
      <c r="N81" s="38"/>
      <c r="O81" s="37" t="n">
        <f aca="false">IF(A81="","",M81+N81)</f>
        <v>24.8</v>
      </c>
      <c r="P81" s="27" t="n">
        <f aca="false">IF(B81="","",DATE(YEAR(B81),MONTH(B81),1))</f>
        <v>46054</v>
      </c>
    </row>
    <row r="82" customFormat="false" ht="15" hidden="false" customHeight="false" outlineLevel="0" collapsed="false">
      <c r="A82" s="32" t="s">
        <v>246</v>
      </c>
      <c r="B82" s="34" t="n">
        <v>46059</v>
      </c>
      <c r="C82" s="32" t="s">
        <v>104</v>
      </c>
      <c r="D82" s="32" t="s">
        <v>131</v>
      </c>
      <c r="E82" s="32" t="s">
        <v>132</v>
      </c>
      <c r="F82" s="32" t="s">
        <v>133</v>
      </c>
      <c r="G82" s="32" t="s">
        <v>134</v>
      </c>
      <c r="H82" s="35" t="n">
        <v>4</v>
      </c>
      <c r="I82" s="36" t="n">
        <v>10.5</v>
      </c>
      <c r="J82" s="32"/>
      <c r="K82" s="32"/>
      <c r="L82" s="22" t="str">
        <f aca="false">IF(C82="","",IFERROR(INDEX(Parc!$B$2:$B$51,MATCH(C82,Parc!$A$2:$A$51,0)),"Code inconnu"))</f>
        <v>Chariot élévateur électrique 2,5 t</v>
      </c>
      <c r="M82" s="37" t="n">
        <f aca="false">IF(J82="",0,K82*IFERROR(INDEX(Listes!$G$2:$G$21,MATCH(J82,Listes!$E$2:$E$21,0)),0))</f>
        <v>0</v>
      </c>
      <c r="N82" s="38" t="n">
        <v>572</v>
      </c>
      <c r="O82" s="37" t="n">
        <f aca="false">IF(A82="","",M82+N82)</f>
        <v>572</v>
      </c>
      <c r="P82" s="27" t="n">
        <f aca="false">IF(B82="","",DATE(YEAR(B82),MONTH(B82),1))</f>
        <v>46054</v>
      </c>
    </row>
    <row r="83" customFormat="false" ht="15" hidden="false" customHeight="false" outlineLevel="0" collapsed="false">
      <c r="A83" s="32" t="s">
        <v>247</v>
      </c>
      <c r="B83" s="34" t="n">
        <v>46062</v>
      </c>
      <c r="C83" s="32" t="s">
        <v>107</v>
      </c>
      <c r="D83" s="32" t="s">
        <v>142</v>
      </c>
      <c r="E83" s="32" t="s">
        <v>143</v>
      </c>
      <c r="F83" s="32" t="s">
        <v>144</v>
      </c>
      <c r="G83" s="32" t="s">
        <v>137</v>
      </c>
      <c r="H83" s="35" t="n">
        <v>1</v>
      </c>
      <c r="I83" s="36" t="n">
        <v>0</v>
      </c>
      <c r="J83" s="32"/>
      <c r="K83" s="32"/>
      <c r="L83" s="22" t="str">
        <f aca="false">IF(C83="","",IFERROR(INDEX(Parc!$B$2:$B$51,MATCH(C83,Parc!$A$2:$A$51,0)),"Code inconnu"))</f>
        <v>Convoyeur à rouleaux motorisé</v>
      </c>
      <c r="M83" s="37" t="n">
        <f aca="false">IF(J83="",0,K83*IFERROR(INDEX(Listes!$G$2:$G$21,MATCH(J83,Listes!$E$2:$E$21,0)),0))</f>
        <v>0</v>
      </c>
      <c r="N83" s="38"/>
      <c r="O83" s="37" t="n">
        <f aca="false">IF(A83="","",M83+N83)</f>
        <v>0</v>
      </c>
      <c r="P83" s="27" t="n">
        <f aca="false">IF(B83="","",DATE(YEAR(B83),MONTH(B83),1))</f>
        <v>46054</v>
      </c>
    </row>
    <row r="84" customFormat="false" ht="15" hidden="false" customHeight="false" outlineLevel="0" collapsed="false">
      <c r="A84" s="32" t="s">
        <v>248</v>
      </c>
      <c r="B84" s="34" t="n">
        <v>46063</v>
      </c>
      <c r="C84" s="32" t="s">
        <v>115</v>
      </c>
      <c r="D84" s="32" t="s">
        <v>131</v>
      </c>
      <c r="E84" s="32" t="s">
        <v>199</v>
      </c>
      <c r="F84" s="32" t="s">
        <v>144</v>
      </c>
      <c r="G84" s="32" t="s">
        <v>144</v>
      </c>
      <c r="H84" s="35" t="n">
        <v>0.25</v>
      </c>
      <c r="I84" s="36" t="n">
        <v>0</v>
      </c>
      <c r="J84" s="32" t="s">
        <v>200</v>
      </c>
      <c r="K84" s="32" t="n">
        <v>2</v>
      </c>
      <c r="L84" s="22" t="str">
        <f aca="false">IF(C84="","",IFERROR(INDEX(Parc!$B$2:$B$51,MATCH(C84,Parc!$A$2:$A$51,0)),"Code inconnu"))</f>
        <v>Accessoires de levage (élingues, manilles)</v>
      </c>
      <c r="M84" s="37" t="n">
        <f aca="false">IF(J84="",0,K84*IFERROR(INDEX(Listes!$G$2:$G$21,MATCH(J84,Listes!$E$2:$E$21,0)),0))</f>
        <v>37</v>
      </c>
      <c r="N84" s="38"/>
      <c r="O84" s="37" t="n">
        <f aca="false">IF(A84="","",M84+N84)</f>
        <v>37</v>
      </c>
      <c r="P84" s="27" t="n">
        <f aca="false">IF(B84="","",DATE(YEAR(B84),MONTH(B84),1))</f>
        <v>46054</v>
      </c>
    </row>
    <row r="85" customFormat="false" ht="15" hidden="false" customHeight="false" outlineLevel="0" collapsed="false">
      <c r="A85" s="32" t="s">
        <v>249</v>
      </c>
      <c r="B85" s="34" t="n">
        <v>46064</v>
      </c>
      <c r="C85" s="32" t="s">
        <v>107</v>
      </c>
      <c r="D85" s="32" t="s">
        <v>131</v>
      </c>
      <c r="E85" s="32" t="s">
        <v>136</v>
      </c>
      <c r="F85" s="32" t="s">
        <v>109</v>
      </c>
      <c r="G85" s="32" t="s">
        <v>137</v>
      </c>
      <c r="H85" s="35" t="n">
        <v>1.5</v>
      </c>
      <c r="I85" s="36" t="n">
        <v>1</v>
      </c>
      <c r="J85" s="32" t="s">
        <v>138</v>
      </c>
      <c r="K85" s="32" t="n">
        <v>4</v>
      </c>
      <c r="L85" s="22" t="str">
        <f aca="false">IF(C85="","",IFERROR(INDEX(Parc!$B$2:$B$51,MATCH(C85,Parc!$A$2:$A$51,0)),"Code inconnu"))</f>
        <v>Convoyeur à rouleaux motorisé</v>
      </c>
      <c r="M85" s="37" t="n">
        <f aca="false">IF(J85="",0,K85*IFERROR(INDEX(Listes!$G$2:$G$21,MATCH(J85,Listes!$E$2:$E$21,0)),0))</f>
        <v>24.8</v>
      </c>
      <c r="N85" s="38"/>
      <c r="O85" s="37" t="n">
        <f aca="false">IF(A85="","",M85+N85)</f>
        <v>24.8</v>
      </c>
      <c r="P85" s="27" t="n">
        <f aca="false">IF(B85="","",DATE(YEAR(B85),MONTH(B85),1))</f>
        <v>46054</v>
      </c>
    </row>
    <row r="86" customFormat="false" ht="15" hidden="false" customHeight="false" outlineLevel="0" collapsed="false">
      <c r="A86" s="32" t="s">
        <v>250</v>
      </c>
      <c r="B86" s="34" t="n">
        <v>46066</v>
      </c>
      <c r="C86" s="32" t="s">
        <v>88</v>
      </c>
      <c r="D86" s="32" t="s">
        <v>142</v>
      </c>
      <c r="E86" s="32" t="s">
        <v>164</v>
      </c>
      <c r="F86" s="32" t="s">
        <v>90</v>
      </c>
      <c r="G86" s="32" t="s">
        <v>137</v>
      </c>
      <c r="H86" s="35" t="n">
        <v>0.5</v>
      </c>
      <c r="I86" s="36" t="n">
        <v>0</v>
      </c>
      <c r="J86" s="32" t="s">
        <v>160</v>
      </c>
      <c r="K86" s="32" t="n">
        <v>1</v>
      </c>
      <c r="L86" s="22" t="str">
        <f aca="false">IF(C86="","",IFERROR(INDEX(Parc!$B$2:$B$51,MATCH(C86,Parc!$A$2:$A$51,0)),"Code inconnu"))</f>
        <v>Presse plieuse hydraulique 100 t</v>
      </c>
      <c r="M86" s="37" t="n">
        <f aca="false">IF(J86="",0,K86*IFERROR(INDEX(Listes!$G$2:$G$21,MATCH(J86,Listes!$E$2:$E$21,0)),0))</f>
        <v>78</v>
      </c>
      <c r="N86" s="38"/>
      <c r="O86" s="37" t="n">
        <f aca="false">IF(A86="","",M86+N86)</f>
        <v>78</v>
      </c>
      <c r="P86" s="27" t="n">
        <f aca="false">IF(B86="","",DATE(YEAR(B86),MONTH(B86),1))</f>
        <v>46054</v>
      </c>
    </row>
    <row r="87" customFormat="false" ht="15" hidden="false" customHeight="false" outlineLevel="0" collapsed="false">
      <c r="A87" s="32" t="s">
        <v>251</v>
      </c>
      <c r="B87" s="34" t="n">
        <v>46071</v>
      </c>
      <c r="C87" s="32" t="s">
        <v>93</v>
      </c>
      <c r="D87" s="32" t="s">
        <v>131</v>
      </c>
      <c r="E87" s="32" t="s">
        <v>136</v>
      </c>
      <c r="F87" s="32" t="s">
        <v>95</v>
      </c>
      <c r="G87" s="32" t="s">
        <v>137</v>
      </c>
      <c r="H87" s="35" t="n">
        <v>3</v>
      </c>
      <c r="I87" s="36" t="n">
        <v>1</v>
      </c>
      <c r="J87" s="32" t="s">
        <v>138</v>
      </c>
      <c r="K87" s="32" t="n">
        <v>2</v>
      </c>
      <c r="L87" s="22" t="str">
        <f aca="false">IF(C87="","",IFERROR(INDEX(Parc!$B$2:$B$51,MATCH(C87,Parc!$A$2:$A$51,0)),"Code inconnu"))</f>
        <v>Perceuse à colonne</v>
      </c>
      <c r="M87" s="37" t="n">
        <f aca="false">IF(J87="",0,K87*IFERROR(INDEX(Listes!$G$2:$G$21,MATCH(J87,Listes!$E$2:$E$21,0)),0))</f>
        <v>12.4</v>
      </c>
      <c r="N87" s="38"/>
      <c r="O87" s="37" t="n">
        <f aca="false">IF(A87="","",M87+N87)</f>
        <v>12.4</v>
      </c>
      <c r="P87" s="27" t="n">
        <f aca="false">IF(B87="","",DATE(YEAR(B87),MONTH(B87),1))</f>
        <v>46054</v>
      </c>
    </row>
    <row r="88" customFormat="false" ht="15" hidden="false" customHeight="false" outlineLevel="0" collapsed="false">
      <c r="A88" s="32" t="s">
        <v>252</v>
      </c>
      <c r="B88" s="34" t="n">
        <v>46071</v>
      </c>
      <c r="C88" s="32" t="s">
        <v>104</v>
      </c>
      <c r="D88" s="32" t="s">
        <v>131</v>
      </c>
      <c r="E88" s="32" t="s">
        <v>132</v>
      </c>
      <c r="F88" s="32" t="s">
        <v>133</v>
      </c>
      <c r="G88" s="32" t="s">
        <v>134</v>
      </c>
      <c r="H88" s="35" t="n">
        <v>4</v>
      </c>
      <c r="I88" s="36" t="n">
        <v>14</v>
      </c>
      <c r="J88" s="32"/>
      <c r="K88" s="32"/>
      <c r="L88" s="22" t="str">
        <f aca="false">IF(C88="","",IFERROR(INDEX(Parc!$B$2:$B$51,MATCH(C88,Parc!$A$2:$A$51,0)),"Code inconnu"))</f>
        <v>Chariot élévateur électrique 2,5 t</v>
      </c>
      <c r="M88" s="37" t="n">
        <f aca="false">IF(J88="",0,K88*IFERROR(INDEX(Listes!$G$2:$G$21,MATCH(J88,Listes!$E$2:$E$21,0)),0))</f>
        <v>0</v>
      </c>
      <c r="N88" s="38" t="n">
        <v>466</v>
      </c>
      <c r="O88" s="37" t="n">
        <f aca="false">IF(A88="","",M88+N88)</f>
        <v>466</v>
      </c>
      <c r="P88" s="27" t="n">
        <f aca="false">IF(B88="","",DATE(YEAR(B88),MONTH(B88),1))</f>
        <v>46054</v>
      </c>
    </row>
    <row r="89" customFormat="false" ht="15" hidden="false" customHeight="false" outlineLevel="0" collapsed="false">
      <c r="A89" s="32" t="s">
        <v>253</v>
      </c>
      <c r="B89" s="34" t="n">
        <v>46072</v>
      </c>
      <c r="C89" s="32" t="s">
        <v>107</v>
      </c>
      <c r="D89" s="32" t="s">
        <v>131</v>
      </c>
      <c r="E89" s="32" t="s">
        <v>136</v>
      </c>
      <c r="F89" s="32" t="s">
        <v>109</v>
      </c>
      <c r="G89" s="32" t="s">
        <v>137</v>
      </c>
      <c r="H89" s="35" t="n">
        <v>1</v>
      </c>
      <c r="I89" s="36" t="n">
        <v>2</v>
      </c>
      <c r="J89" s="32" t="s">
        <v>138</v>
      </c>
      <c r="K89" s="32" t="n">
        <v>2</v>
      </c>
      <c r="L89" s="22" t="str">
        <f aca="false">IF(C89="","",IFERROR(INDEX(Parc!$B$2:$B$51,MATCH(C89,Parc!$A$2:$A$51,0)),"Code inconnu"))</f>
        <v>Convoyeur à rouleaux motorisé</v>
      </c>
      <c r="M89" s="37" t="n">
        <f aca="false">IF(J89="",0,K89*IFERROR(INDEX(Listes!$G$2:$G$21,MATCH(J89,Listes!$E$2:$E$21,0)),0))</f>
        <v>12.4</v>
      </c>
      <c r="N89" s="38"/>
      <c r="O89" s="37" t="n">
        <f aca="false">IF(A89="","",M89+N89)</f>
        <v>12.4</v>
      </c>
      <c r="P89" s="27" t="n">
        <f aca="false">IF(B89="","",DATE(YEAR(B89),MONTH(B89),1))</f>
        <v>46054</v>
      </c>
    </row>
    <row r="90" customFormat="false" ht="15" hidden="false" customHeight="false" outlineLevel="0" collapsed="false">
      <c r="A90" s="32" t="s">
        <v>254</v>
      </c>
      <c r="B90" s="34" t="n">
        <v>46072</v>
      </c>
      <c r="C90" s="32" t="s">
        <v>110</v>
      </c>
      <c r="D90" s="32" t="s">
        <v>131</v>
      </c>
      <c r="E90" s="32" t="s">
        <v>155</v>
      </c>
      <c r="F90" s="32" t="s">
        <v>144</v>
      </c>
      <c r="G90" s="32" t="s">
        <v>156</v>
      </c>
      <c r="H90" s="35" t="n">
        <v>1.5</v>
      </c>
      <c r="I90" s="36" t="n">
        <v>0.5</v>
      </c>
      <c r="J90" s="32"/>
      <c r="K90" s="32"/>
      <c r="L90" s="22" t="str">
        <f aca="false">IF(C90="","",IFERROR(INDEX(Parc!$B$2:$B$51,MATCH(C90,Parc!$A$2:$A$51,0)),"Code inconnu"))</f>
        <v>Installation électrique de l'atelier</v>
      </c>
      <c r="M90" s="37" t="n">
        <f aca="false">IF(J90="",0,K90*IFERROR(INDEX(Listes!$G$2:$G$21,MATCH(J90,Listes!$E$2:$E$21,0)),0))</f>
        <v>0</v>
      </c>
      <c r="N90" s="38" t="n">
        <v>106</v>
      </c>
      <c r="O90" s="37" t="n">
        <f aca="false">IF(A90="","",M90+N90)</f>
        <v>106</v>
      </c>
      <c r="P90" s="27" t="n">
        <f aca="false">IF(B90="","",DATE(YEAR(B90),MONTH(B90),1))</f>
        <v>46054</v>
      </c>
    </row>
    <row r="91" customFormat="false" ht="15" hidden="false" customHeight="false" outlineLevel="0" collapsed="false">
      <c r="A91" s="32" t="s">
        <v>255</v>
      </c>
      <c r="B91" s="34" t="n">
        <v>46079</v>
      </c>
      <c r="C91" s="32" t="s">
        <v>83</v>
      </c>
      <c r="D91" s="32" t="s">
        <v>131</v>
      </c>
      <c r="E91" s="32" t="s">
        <v>140</v>
      </c>
      <c r="F91" s="32" t="s">
        <v>80</v>
      </c>
      <c r="G91" s="32" t="s">
        <v>137</v>
      </c>
      <c r="H91" s="35" t="n">
        <v>0.5</v>
      </c>
      <c r="I91" s="36" t="n">
        <v>1</v>
      </c>
      <c r="J91" s="32"/>
      <c r="K91" s="32"/>
      <c r="L91" s="22" t="str">
        <f aca="false">IF(C91="","",IFERROR(INDEX(Parc!$B$2:$B$51,MATCH(C91,Parc!$A$2:$A$51,0)),"Code inconnu"))</f>
        <v>Poste à souder MIG n° 3</v>
      </c>
      <c r="M91" s="37" t="n">
        <f aca="false">IF(J91="",0,K91*IFERROR(INDEX(Listes!$G$2:$G$21,MATCH(J91,Listes!$E$2:$E$21,0)),0))</f>
        <v>0</v>
      </c>
      <c r="N91" s="38" t="n">
        <v>19</v>
      </c>
      <c r="O91" s="37" t="n">
        <f aca="false">IF(A91="","",M91+N91)</f>
        <v>19</v>
      </c>
      <c r="P91" s="27" t="n">
        <f aca="false">IF(B91="","",DATE(YEAR(B91),MONTH(B91),1))</f>
        <v>46054</v>
      </c>
    </row>
    <row r="92" customFormat="false" ht="15" hidden="false" customHeight="false" outlineLevel="0" collapsed="false">
      <c r="A92" s="32" t="s">
        <v>256</v>
      </c>
      <c r="B92" s="34" t="n">
        <v>46085</v>
      </c>
      <c r="C92" s="32" t="s">
        <v>107</v>
      </c>
      <c r="D92" s="32" t="s">
        <v>131</v>
      </c>
      <c r="E92" s="32" t="s">
        <v>136</v>
      </c>
      <c r="F92" s="32" t="s">
        <v>109</v>
      </c>
      <c r="G92" s="32" t="s">
        <v>137</v>
      </c>
      <c r="H92" s="35" t="n">
        <v>3</v>
      </c>
      <c r="I92" s="36" t="n">
        <v>0.5</v>
      </c>
      <c r="J92" s="32" t="s">
        <v>138</v>
      </c>
      <c r="K92" s="32" t="n">
        <v>2</v>
      </c>
      <c r="L92" s="22" t="str">
        <f aca="false">IF(C92="","",IFERROR(INDEX(Parc!$B$2:$B$51,MATCH(C92,Parc!$A$2:$A$51,0)),"Code inconnu"))</f>
        <v>Convoyeur à rouleaux motorisé</v>
      </c>
      <c r="M92" s="37" t="n">
        <f aca="false">IF(J92="",0,K92*IFERROR(INDEX(Listes!$G$2:$G$21,MATCH(J92,Listes!$E$2:$E$21,0)),0))</f>
        <v>12.4</v>
      </c>
      <c r="N92" s="38"/>
      <c r="O92" s="37" t="n">
        <f aca="false">IF(A92="","",M92+N92)</f>
        <v>12.4</v>
      </c>
      <c r="P92" s="27" t="n">
        <f aca="false">IF(B92="","",DATE(YEAR(B92),MONTH(B92),1))</f>
        <v>46082</v>
      </c>
    </row>
    <row r="93" customFormat="false" ht="15" hidden="false" customHeight="false" outlineLevel="0" collapsed="false">
      <c r="A93" s="32" t="s">
        <v>257</v>
      </c>
      <c r="B93" s="34" t="n">
        <v>46090</v>
      </c>
      <c r="C93" s="32" t="s">
        <v>107</v>
      </c>
      <c r="D93" s="32" t="s">
        <v>142</v>
      </c>
      <c r="E93" s="32" t="s">
        <v>143</v>
      </c>
      <c r="F93" s="32" t="s">
        <v>144</v>
      </c>
      <c r="G93" s="32" t="s">
        <v>137</v>
      </c>
      <c r="H93" s="35" t="n">
        <v>1</v>
      </c>
      <c r="I93" s="36" t="n">
        <v>0</v>
      </c>
      <c r="J93" s="32"/>
      <c r="K93" s="32"/>
      <c r="L93" s="22" t="str">
        <f aca="false">IF(C93="","",IFERROR(INDEX(Parc!$B$2:$B$51,MATCH(C93,Parc!$A$2:$A$51,0)),"Code inconnu"))</f>
        <v>Convoyeur à rouleaux motorisé</v>
      </c>
      <c r="M93" s="37" t="n">
        <f aca="false">IF(J93="",0,K93*IFERROR(INDEX(Listes!$G$2:$G$21,MATCH(J93,Listes!$E$2:$E$21,0)),0))</f>
        <v>0</v>
      </c>
      <c r="N93" s="38"/>
      <c r="O93" s="37" t="n">
        <f aca="false">IF(A93="","",M93+N93)</f>
        <v>0</v>
      </c>
      <c r="P93" s="27" t="n">
        <f aca="false">IF(B93="","",DATE(YEAR(B93),MONTH(B93),1))</f>
        <v>46082</v>
      </c>
    </row>
    <row r="94" customFormat="false" ht="15" hidden="false" customHeight="false" outlineLevel="0" collapsed="false">
      <c r="A94" s="32" t="s">
        <v>258</v>
      </c>
      <c r="B94" s="34" t="n">
        <v>46090</v>
      </c>
      <c r="C94" s="32" t="s">
        <v>107</v>
      </c>
      <c r="D94" s="32" t="s">
        <v>131</v>
      </c>
      <c r="E94" s="32" t="s">
        <v>136</v>
      </c>
      <c r="F94" s="32" t="s">
        <v>109</v>
      </c>
      <c r="G94" s="32" t="s">
        <v>137</v>
      </c>
      <c r="H94" s="35" t="n">
        <v>1.5</v>
      </c>
      <c r="I94" s="36" t="n">
        <v>2</v>
      </c>
      <c r="J94" s="32" t="s">
        <v>138</v>
      </c>
      <c r="K94" s="32" t="n">
        <v>2</v>
      </c>
      <c r="L94" s="22" t="str">
        <f aca="false">IF(C94="","",IFERROR(INDEX(Parc!$B$2:$B$51,MATCH(C94,Parc!$A$2:$A$51,0)),"Code inconnu"))</f>
        <v>Convoyeur à rouleaux motorisé</v>
      </c>
      <c r="M94" s="37" t="n">
        <f aca="false">IF(J94="",0,K94*IFERROR(INDEX(Listes!$G$2:$G$21,MATCH(J94,Listes!$E$2:$E$21,0)),0))</f>
        <v>12.4</v>
      </c>
      <c r="N94" s="38"/>
      <c r="O94" s="37" t="n">
        <f aca="false">IF(A94="","",M94+N94)</f>
        <v>12.4</v>
      </c>
      <c r="P94" s="27" t="n">
        <f aca="false">IF(B94="","",DATE(YEAR(B94),MONTH(B94),1))</f>
        <v>46082</v>
      </c>
    </row>
    <row r="95" customFormat="false" ht="15" hidden="false" customHeight="false" outlineLevel="0" collapsed="false">
      <c r="A95" s="32" t="s">
        <v>259</v>
      </c>
      <c r="B95" s="34" t="n">
        <v>46091</v>
      </c>
      <c r="C95" s="32" t="s">
        <v>99</v>
      </c>
      <c r="D95" s="32" t="s">
        <v>147</v>
      </c>
      <c r="E95" s="32" t="s">
        <v>184</v>
      </c>
      <c r="F95" s="32" t="s">
        <v>144</v>
      </c>
      <c r="G95" s="32" t="s">
        <v>149</v>
      </c>
      <c r="H95" s="35" t="n">
        <v>2</v>
      </c>
      <c r="I95" s="36" t="n">
        <v>0</v>
      </c>
      <c r="J95" s="32"/>
      <c r="K95" s="32"/>
      <c r="L95" s="22" t="str">
        <f aca="false">IF(C95="","",IFERROR(INDEX(Parc!$B$2:$B$51,MATCH(C95,Parc!$A$2:$A$51,0)),"Code inconnu"))</f>
        <v>Pont roulant 5 t</v>
      </c>
      <c r="M95" s="37" t="n">
        <f aca="false">IF(J95="",0,K95*IFERROR(INDEX(Listes!$G$2:$G$21,MATCH(J95,Listes!$E$2:$E$21,0)),0))</f>
        <v>0</v>
      </c>
      <c r="N95" s="38" t="n">
        <v>250</v>
      </c>
      <c r="O95" s="37" t="n">
        <f aca="false">IF(A95="","",M95+N95)</f>
        <v>250</v>
      </c>
      <c r="P95" s="27" t="n">
        <f aca="false">IF(B95="","",DATE(YEAR(B95),MONTH(B95),1))</f>
        <v>46082</v>
      </c>
    </row>
    <row r="96" customFormat="false" ht="15" hidden="false" customHeight="false" outlineLevel="0" collapsed="false">
      <c r="A96" s="32" t="s">
        <v>260</v>
      </c>
      <c r="B96" s="34" t="n">
        <v>46091</v>
      </c>
      <c r="C96" s="32" t="s">
        <v>102</v>
      </c>
      <c r="D96" s="32" t="s">
        <v>147</v>
      </c>
      <c r="E96" s="32" t="s">
        <v>184</v>
      </c>
      <c r="F96" s="32" t="s">
        <v>144</v>
      </c>
      <c r="G96" s="32" t="s">
        <v>149</v>
      </c>
      <c r="H96" s="35" t="n">
        <v>2</v>
      </c>
      <c r="I96" s="36" t="n">
        <v>0</v>
      </c>
      <c r="J96" s="32"/>
      <c r="K96" s="32"/>
      <c r="L96" s="22" t="str">
        <f aca="false">IF(C96="","",IFERROR(INDEX(Parc!$B$2:$B$51,MATCH(C96,Parc!$A$2:$A$51,0)),"Code inconnu"))</f>
        <v>Palan électrique 1 t sur potence</v>
      </c>
      <c r="M96" s="37" t="n">
        <f aca="false">IF(J96="",0,K96*IFERROR(INDEX(Listes!$G$2:$G$21,MATCH(J96,Listes!$E$2:$E$21,0)),0))</f>
        <v>0</v>
      </c>
      <c r="N96" s="38" t="n">
        <v>120</v>
      </c>
      <c r="O96" s="37" t="n">
        <f aca="false">IF(A96="","",M96+N96)</f>
        <v>120</v>
      </c>
      <c r="P96" s="27" t="n">
        <f aca="false">IF(B96="","",DATE(YEAR(B96),MONTH(B96),1))</f>
        <v>46082</v>
      </c>
    </row>
    <row r="97" customFormat="false" ht="15" hidden="false" customHeight="false" outlineLevel="0" collapsed="false">
      <c r="A97" s="32" t="s">
        <v>261</v>
      </c>
      <c r="B97" s="34" t="n">
        <v>46091</v>
      </c>
      <c r="C97" s="32" t="s">
        <v>115</v>
      </c>
      <c r="D97" s="32" t="s">
        <v>147</v>
      </c>
      <c r="E97" s="32" t="s">
        <v>184</v>
      </c>
      <c r="F97" s="32" t="s">
        <v>144</v>
      </c>
      <c r="G97" s="32" t="s">
        <v>149</v>
      </c>
      <c r="H97" s="35" t="n">
        <v>2</v>
      </c>
      <c r="I97" s="36" t="n">
        <v>0</v>
      </c>
      <c r="J97" s="32"/>
      <c r="K97" s="32"/>
      <c r="L97" s="22" t="str">
        <f aca="false">IF(C97="","",IFERROR(INDEX(Parc!$B$2:$B$51,MATCH(C97,Parc!$A$2:$A$51,0)),"Code inconnu"))</f>
        <v>Accessoires de levage (élingues, manilles)</v>
      </c>
      <c r="M97" s="37" t="n">
        <f aca="false">IF(J97="",0,K97*IFERROR(INDEX(Listes!$G$2:$G$21,MATCH(J97,Listes!$E$2:$E$21,0)),0))</f>
        <v>0</v>
      </c>
      <c r="N97" s="38" t="n">
        <v>90</v>
      </c>
      <c r="O97" s="37" t="n">
        <f aca="false">IF(A97="","",M97+N97)</f>
        <v>90</v>
      </c>
      <c r="P97" s="27" t="n">
        <f aca="false">IF(B97="","",DATE(YEAR(B97),MONTH(B97),1))</f>
        <v>46082</v>
      </c>
    </row>
    <row r="98" customFormat="false" ht="15" hidden="false" customHeight="false" outlineLevel="0" collapsed="false">
      <c r="A98" s="32" t="s">
        <v>262</v>
      </c>
      <c r="B98" s="34" t="n">
        <v>46093</v>
      </c>
      <c r="C98" s="32" t="s">
        <v>91</v>
      </c>
      <c r="D98" s="32" t="s">
        <v>131</v>
      </c>
      <c r="E98" s="32" t="s">
        <v>136</v>
      </c>
      <c r="F98" s="32" t="s">
        <v>90</v>
      </c>
      <c r="G98" s="32" t="s">
        <v>137</v>
      </c>
      <c r="H98" s="35" t="n">
        <v>1.5</v>
      </c>
      <c r="I98" s="36" t="n">
        <v>4</v>
      </c>
      <c r="J98" s="32" t="s">
        <v>138</v>
      </c>
      <c r="K98" s="32" t="n">
        <v>4</v>
      </c>
      <c r="L98" s="22" t="str">
        <f aca="false">IF(C98="","",IFERROR(INDEX(Parc!$B$2:$B$51,MATCH(C98,Parc!$A$2:$A$51,0)),"Code inconnu"))</f>
        <v>Cisaille guillotine</v>
      </c>
      <c r="M98" s="37" t="n">
        <f aca="false">IF(J98="",0,K98*IFERROR(INDEX(Listes!$G$2:$G$21,MATCH(J98,Listes!$E$2:$E$21,0)),0))</f>
        <v>24.8</v>
      </c>
      <c r="N98" s="38"/>
      <c r="O98" s="37" t="n">
        <f aca="false">IF(A98="","",M98+N98)</f>
        <v>24.8</v>
      </c>
      <c r="P98" s="27" t="n">
        <f aca="false">IF(B98="","",DATE(YEAR(B98),MONTH(B98),1))</f>
        <v>46082</v>
      </c>
    </row>
    <row r="99" customFormat="false" ht="15" hidden="false" customHeight="false" outlineLevel="0" collapsed="false">
      <c r="A99" s="32" t="s">
        <v>263</v>
      </c>
      <c r="B99" s="34" t="n">
        <v>46094</v>
      </c>
      <c r="C99" s="32" t="s">
        <v>83</v>
      </c>
      <c r="D99" s="32" t="s">
        <v>131</v>
      </c>
      <c r="E99" s="32" t="s">
        <v>140</v>
      </c>
      <c r="F99" s="32" t="s">
        <v>80</v>
      </c>
      <c r="G99" s="32" t="s">
        <v>137</v>
      </c>
      <c r="H99" s="35" t="n">
        <v>0.5</v>
      </c>
      <c r="I99" s="36" t="n">
        <v>1.5</v>
      </c>
      <c r="J99" s="32"/>
      <c r="K99" s="32"/>
      <c r="L99" s="22" t="str">
        <f aca="false">IF(C99="","",IFERROR(INDEX(Parc!$B$2:$B$51,MATCH(C99,Parc!$A$2:$A$51,0)),"Code inconnu"))</f>
        <v>Poste à souder MIG n° 3</v>
      </c>
      <c r="M99" s="37" t="n">
        <f aca="false">IF(J99="",0,K99*IFERROR(INDEX(Listes!$G$2:$G$21,MATCH(J99,Listes!$E$2:$E$21,0)),0))</f>
        <v>0</v>
      </c>
      <c r="N99" s="38" t="n">
        <v>80</v>
      </c>
      <c r="O99" s="37" t="n">
        <f aca="false">IF(A99="","",M99+N99)</f>
        <v>80</v>
      </c>
      <c r="P99" s="27" t="n">
        <f aca="false">IF(B99="","",DATE(YEAR(B99),MONTH(B99),1))</f>
        <v>46082</v>
      </c>
    </row>
    <row r="100" customFormat="false" ht="15" hidden="false" customHeight="false" outlineLevel="0" collapsed="false">
      <c r="A100" s="32" t="s">
        <v>264</v>
      </c>
      <c r="B100" s="34" t="n">
        <v>46094</v>
      </c>
      <c r="C100" s="32" t="s">
        <v>91</v>
      </c>
      <c r="D100" s="32" t="s">
        <v>131</v>
      </c>
      <c r="E100" s="32" t="s">
        <v>176</v>
      </c>
      <c r="F100" s="32" t="s">
        <v>90</v>
      </c>
      <c r="G100" s="32" t="s">
        <v>137</v>
      </c>
      <c r="H100" s="35" t="n">
        <v>1.5</v>
      </c>
      <c r="I100" s="36" t="n">
        <v>1.5</v>
      </c>
      <c r="J100" s="32" t="s">
        <v>160</v>
      </c>
      <c r="K100" s="32" t="n">
        <v>1</v>
      </c>
      <c r="L100" s="22" t="str">
        <f aca="false">IF(C100="","",IFERROR(INDEX(Parc!$B$2:$B$51,MATCH(C100,Parc!$A$2:$A$51,0)),"Code inconnu"))</f>
        <v>Cisaille guillotine</v>
      </c>
      <c r="M100" s="37" t="n">
        <f aca="false">IF(J100="",0,K100*IFERROR(INDEX(Listes!$G$2:$G$21,MATCH(J100,Listes!$E$2:$E$21,0)),0))</f>
        <v>78</v>
      </c>
      <c r="N100" s="38" t="n">
        <v>38</v>
      </c>
      <c r="O100" s="37" t="n">
        <f aca="false">IF(A100="","",M100+N100)</f>
        <v>116</v>
      </c>
      <c r="P100" s="27" t="n">
        <f aca="false">IF(B100="","",DATE(YEAR(B100),MONTH(B100),1))</f>
        <v>46082</v>
      </c>
    </row>
    <row r="101" customFormat="false" ht="15" hidden="false" customHeight="false" outlineLevel="0" collapsed="false">
      <c r="A101" s="32" t="s">
        <v>265</v>
      </c>
      <c r="B101" s="34" t="n">
        <v>46097</v>
      </c>
      <c r="C101" s="32" t="s">
        <v>88</v>
      </c>
      <c r="D101" s="32" t="s">
        <v>131</v>
      </c>
      <c r="E101" s="32" t="s">
        <v>176</v>
      </c>
      <c r="F101" s="32" t="s">
        <v>90</v>
      </c>
      <c r="G101" s="32" t="s">
        <v>137</v>
      </c>
      <c r="H101" s="35" t="n">
        <v>2.5</v>
      </c>
      <c r="I101" s="36" t="n">
        <v>3</v>
      </c>
      <c r="J101" s="32" t="s">
        <v>160</v>
      </c>
      <c r="K101" s="32" t="n">
        <v>1</v>
      </c>
      <c r="L101" s="22" t="str">
        <f aca="false">IF(C101="","",IFERROR(INDEX(Parc!$B$2:$B$51,MATCH(C101,Parc!$A$2:$A$51,0)),"Code inconnu"))</f>
        <v>Presse plieuse hydraulique 100 t</v>
      </c>
      <c r="M101" s="37" t="n">
        <f aca="false">IF(J101="",0,K101*IFERROR(INDEX(Listes!$G$2:$G$21,MATCH(J101,Listes!$E$2:$E$21,0)),0))</f>
        <v>78</v>
      </c>
      <c r="N101" s="38" t="n">
        <v>38</v>
      </c>
      <c r="O101" s="37" t="n">
        <f aca="false">IF(A101="","",M101+N101)</f>
        <v>116</v>
      </c>
      <c r="P101" s="27" t="n">
        <f aca="false">IF(B101="","",DATE(YEAR(B101),MONTH(B101),1))</f>
        <v>46082</v>
      </c>
    </row>
    <row r="102" customFormat="false" ht="15" hidden="false" customHeight="false" outlineLevel="0" collapsed="false">
      <c r="A102" s="32" t="s">
        <v>266</v>
      </c>
      <c r="B102" s="34" t="n">
        <v>46098</v>
      </c>
      <c r="C102" s="32" t="s">
        <v>83</v>
      </c>
      <c r="D102" s="32" t="s">
        <v>131</v>
      </c>
      <c r="E102" s="32" t="s">
        <v>140</v>
      </c>
      <c r="F102" s="32" t="s">
        <v>80</v>
      </c>
      <c r="G102" s="32" t="s">
        <v>137</v>
      </c>
      <c r="H102" s="35" t="n">
        <v>1</v>
      </c>
      <c r="I102" s="36" t="n">
        <v>1.5</v>
      </c>
      <c r="J102" s="32"/>
      <c r="K102" s="32"/>
      <c r="L102" s="22" t="str">
        <f aca="false">IF(C102="","",IFERROR(INDEX(Parc!$B$2:$B$51,MATCH(C102,Parc!$A$2:$A$51,0)),"Code inconnu"))</f>
        <v>Poste à souder MIG n° 3</v>
      </c>
      <c r="M102" s="37" t="n">
        <f aca="false">IF(J102="",0,K102*IFERROR(INDEX(Listes!$G$2:$G$21,MATCH(J102,Listes!$E$2:$E$21,0)),0))</f>
        <v>0</v>
      </c>
      <c r="N102" s="38" t="n">
        <v>43</v>
      </c>
      <c r="O102" s="37" t="n">
        <f aca="false">IF(A102="","",M102+N102)</f>
        <v>43</v>
      </c>
      <c r="P102" s="27" t="n">
        <f aca="false">IF(B102="","",DATE(YEAR(B102),MONTH(B102),1))</f>
        <v>46082</v>
      </c>
    </row>
    <row r="103" customFormat="false" ht="15" hidden="false" customHeight="false" outlineLevel="0" collapsed="false">
      <c r="A103" s="32" t="s">
        <v>267</v>
      </c>
      <c r="B103" s="34" t="n">
        <v>46100</v>
      </c>
      <c r="C103" s="32" t="s">
        <v>86</v>
      </c>
      <c r="D103" s="32" t="s">
        <v>131</v>
      </c>
      <c r="E103" s="32" t="s">
        <v>268</v>
      </c>
      <c r="F103" s="32" t="s">
        <v>80</v>
      </c>
      <c r="G103" s="32" t="s">
        <v>137</v>
      </c>
      <c r="H103" s="35" t="n">
        <v>1.5</v>
      </c>
      <c r="I103" s="36" t="n">
        <v>1</v>
      </c>
      <c r="J103" s="32"/>
      <c r="K103" s="32"/>
      <c r="L103" s="22" t="str">
        <f aca="false">IF(C103="","",IFERROR(INDEX(Parc!$B$2:$B$51,MATCH(C103,Parc!$A$2:$A$51,0)),"Code inconnu"))</f>
        <v>Aspiration des fumées de soudage</v>
      </c>
      <c r="M103" s="37" t="n">
        <f aca="false">IF(J103="",0,K103*IFERROR(INDEX(Listes!$G$2:$G$21,MATCH(J103,Listes!$E$2:$E$21,0)),0))</f>
        <v>0</v>
      </c>
      <c r="N103" s="38" t="n">
        <v>110</v>
      </c>
      <c r="O103" s="37" t="n">
        <f aca="false">IF(A103="","",M103+N103)</f>
        <v>110</v>
      </c>
      <c r="P103" s="27" t="n">
        <f aca="false">IF(B103="","",DATE(YEAR(B103),MONTH(B103),1))</f>
        <v>46082</v>
      </c>
    </row>
    <row r="104" customFormat="false" ht="15" hidden="false" customHeight="false" outlineLevel="0" collapsed="false">
      <c r="A104" s="32" t="s">
        <v>269</v>
      </c>
      <c r="B104" s="34" t="n">
        <v>46101</v>
      </c>
      <c r="C104" s="32" t="s">
        <v>78</v>
      </c>
      <c r="D104" s="32" t="s">
        <v>131</v>
      </c>
      <c r="E104" s="32" t="s">
        <v>140</v>
      </c>
      <c r="F104" s="32" t="s">
        <v>80</v>
      </c>
      <c r="G104" s="32" t="s">
        <v>137</v>
      </c>
      <c r="H104" s="35" t="n">
        <v>0.5</v>
      </c>
      <c r="I104" s="36" t="n">
        <v>0.5</v>
      </c>
      <c r="J104" s="32"/>
      <c r="K104" s="32"/>
      <c r="L104" s="22" t="str">
        <f aca="false">IF(C104="","",IFERROR(INDEX(Parc!$B$2:$B$51,MATCH(C104,Parc!$A$2:$A$51,0)),"Code inconnu"))</f>
        <v>Poste à souder MIG n° 1</v>
      </c>
      <c r="M104" s="37" t="n">
        <f aca="false">IF(J104="",0,K104*IFERROR(INDEX(Listes!$G$2:$G$21,MATCH(J104,Listes!$E$2:$E$21,0)),0))</f>
        <v>0</v>
      </c>
      <c r="N104" s="38" t="n">
        <v>32</v>
      </c>
      <c r="O104" s="37" t="n">
        <f aca="false">IF(A104="","",M104+N104)</f>
        <v>32</v>
      </c>
      <c r="P104" s="27" t="n">
        <f aca="false">IF(B104="","",DATE(YEAR(B104),MONTH(B104),1))</f>
        <v>46082</v>
      </c>
    </row>
    <row r="105" customFormat="false" ht="15" hidden="false" customHeight="false" outlineLevel="0" collapsed="false">
      <c r="A105" s="32" t="s">
        <v>270</v>
      </c>
      <c r="B105" s="34" t="n">
        <v>46101</v>
      </c>
      <c r="C105" s="32" t="s">
        <v>107</v>
      </c>
      <c r="D105" s="32" t="s">
        <v>131</v>
      </c>
      <c r="E105" s="32" t="s">
        <v>136</v>
      </c>
      <c r="F105" s="32" t="s">
        <v>109</v>
      </c>
      <c r="G105" s="32" t="s">
        <v>137</v>
      </c>
      <c r="H105" s="35" t="n">
        <v>1.5</v>
      </c>
      <c r="I105" s="36" t="n">
        <v>3</v>
      </c>
      <c r="J105" s="32" t="s">
        <v>138</v>
      </c>
      <c r="K105" s="32" t="n">
        <v>4</v>
      </c>
      <c r="L105" s="22" t="str">
        <f aca="false">IF(C105="","",IFERROR(INDEX(Parc!$B$2:$B$51,MATCH(C105,Parc!$A$2:$A$51,0)),"Code inconnu"))</f>
        <v>Convoyeur à rouleaux motorisé</v>
      </c>
      <c r="M105" s="37" t="n">
        <f aca="false">IF(J105="",0,K105*IFERROR(INDEX(Listes!$G$2:$G$21,MATCH(J105,Listes!$E$2:$E$21,0)),0))</f>
        <v>24.8</v>
      </c>
      <c r="N105" s="38"/>
      <c r="O105" s="37" t="n">
        <f aca="false">IF(A105="","",M105+N105)</f>
        <v>24.8</v>
      </c>
      <c r="P105" s="27" t="n">
        <f aca="false">IF(B105="","",DATE(YEAR(B105),MONTH(B105),1))</f>
        <v>46082</v>
      </c>
    </row>
    <row r="106" customFormat="false" ht="15" hidden="false" customHeight="false" outlineLevel="0" collapsed="false">
      <c r="A106" s="32" t="s">
        <v>271</v>
      </c>
      <c r="B106" s="34" t="n">
        <v>46105</v>
      </c>
      <c r="C106" s="32" t="s">
        <v>83</v>
      </c>
      <c r="D106" s="32" t="s">
        <v>131</v>
      </c>
      <c r="E106" s="32" t="s">
        <v>140</v>
      </c>
      <c r="F106" s="32" t="s">
        <v>80</v>
      </c>
      <c r="G106" s="32" t="s">
        <v>137</v>
      </c>
      <c r="H106" s="35" t="n">
        <v>1</v>
      </c>
      <c r="I106" s="36" t="n">
        <v>1</v>
      </c>
      <c r="J106" s="32"/>
      <c r="K106" s="32"/>
      <c r="L106" s="22" t="str">
        <f aca="false">IF(C106="","",IFERROR(INDEX(Parc!$B$2:$B$51,MATCH(C106,Parc!$A$2:$A$51,0)),"Code inconnu"))</f>
        <v>Poste à souder MIG n° 3</v>
      </c>
      <c r="M106" s="37" t="n">
        <f aca="false">IF(J106="",0,K106*IFERROR(INDEX(Listes!$G$2:$G$21,MATCH(J106,Listes!$E$2:$E$21,0)),0))</f>
        <v>0</v>
      </c>
      <c r="N106" s="38" t="n">
        <v>88</v>
      </c>
      <c r="O106" s="37" t="n">
        <f aca="false">IF(A106="","",M106+N106)</f>
        <v>88</v>
      </c>
      <c r="P106" s="27" t="n">
        <f aca="false">IF(B106="","",DATE(YEAR(B106),MONTH(B106),1))</f>
        <v>46082</v>
      </c>
    </row>
    <row r="107" customFormat="false" ht="15" hidden="false" customHeight="false" outlineLevel="0" collapsed="false">
      <c r="A107" s="32" t="s">
        <v>272</v>
      </c>
      <c r="B107" s="34" t="n">
        <v>46105</v>
      </c>
      <c r="C107" s="32" t="s">
        <v>96</v>
      </c>
      <c r="D107" s="32" t="s">
        <v>131</v>
      </c>
      <c r="E107" s="32" t="s">
        <v>136</v>
      </c>
      <c r="F107" s="32" t="s">
        <v>144</v>
      </c>
      <c r="G107" s="32" t="s">
        <v>137</v>
      </c>
      <c r="H107" s="35" t="n">
        <v>3</v>
      </c>
      <c r="I107" s="36" t="n">
        <v>2</v>
      </c>
      <c r="J107" s="32" t="s">
        <v>138</v>
      </c>
      <c r="K107" s="32" t="n">
        <v>6</v>
      </c>
      <c r="L107" s="22" t="str">
        <f aca="false">IF(C107="","",IFERROR(INDEX(Parc!$B$2:$B$51,MATCH(C107,Parc!$A$2:$A$51,0)),"Code inconnu"))</f>
        <v>Compresseur à vis 15 kW</v>
      </c>
      <c r="M107" s="37" t="n">
        <f aca="false">IF(J107="",0,K107*IFERROR(INDEX(Listes!$G$2:$G$21,MATCH(J107,Listes!$E$2:$E$21,0)),0))</f>
        <v>37.2</v>
      </c>
      <c r="N107" s="38"/>
      <c r="O107" s="37" t="n">
        <f aca="false">IF(A107="","",M107+N107)</f>
        <v>37.2</v>
      </c>
      <c r="P107" s="27" t="n">
        <f aca="false">IF(B107="","",DATE(YEAR(B107),MONTH(B107),1))</f>
        <v>46082</v>
      </c>
    </row>
    <row r="108" customFormat="false" ht="15" hidden="false" customHeight="false" outlineLevel="0" collapsed="false">
      <c r="A108" s="32" t="s">
        <v>273</v>
      </c>
      <c r="B108" s="34" t="n">
        <v>46106</v>
      </c>
      <c r="C108" s="32" t="s">
        <v>88</v>
      </c>
      <c r="D108" s="32" t="s">
        <v>142</v>
      </c>
      <c r="E108" s="32" t="s">
        <v>164</v>
      </c>
      <c r="F108" s="32" t="s">
        <v>90</v>
      </c>
      <c r="G108" s="32" t="s">
        <v>137</v>
      </c>
      <c r="H108" s="35" t="n">
        <v>1</v>
      </c>
      <c r="I108" s="36" t="n">
        <v>0</v>
      </c>
      <c r="J108" s="32" t="s">
        <v>160</v>
      </c>
      <c r="K108" s="32" t="n">
        <v>2</v>
      </c>
      <c r="L108" s="22" t="str">
        <f aca="false">IF(C108="","",IFERROR(INDEX(Parc!$B$2:$B$51,MATCH(C108,Parc!$A$2:$A$51,0)),"Code inconnu"))</f>
        <v>Presse plieuse hydraulique 100 t</v>
      </c>
      <c r="M108" s="37" t="n">
        <f aca="false">IF(J108="",0,K108*IFERROR(INDEX(Listes!$G$2:$G$21,MATCH(J108,Listes!$E$2:$E$21,0)),0))</f>
        <v>156</v>
      </c>
      <c r="N108" s="38"/>
      <c r="O108" s="37" t="n">
        <f aca="false">IF(A108="","",M108+N108)</f>
        <v>156</v>
      </c>
      <c r="P108" s="27" t="n">
        <f aca="false">IF(B108="","",DATE(YEAR(B108),MONTH(B108),1))</f>
        <v>46082</v>
      </c>
    </row>
    <row r="109" customFormat="false" ht="15" hidden="false" customHeight="false" outlineLevel="0" collapsed="false">
      <c r="A109" s="32" t="s">
        <v>274</v>
      </c>
      <c r="B109" s="34" t="n">
        <v>46107</v>
      </c>
      <c r="C109" s="32" t="s">
        <v>88</v>
      </c>
      <c r="D109" s="32" t="s">
        <v>142</v>
      </c>
      <c r="E109" s="32" t="s">
        <v>159</v>
      </c>
      <c r="F109" s="32" t="s">
        <v>144</v>
      </c>
      <c r="G109" s="32" t="s">
        <v>137</v>
      </c>
      <c r="H109" s="35" t="n">
        <v>4</v>
      </c>
      <c r="I109" s="36" t="n">
        <v>0</v>
      </c>
      <c r="J109" s="32" t="s">
        <v>160</v>
      </c>
      <c r="K109" s="32" t="n">
        <v>4</v>
      </c>
      <c r="L109" s="22" t="str">
        <f aca="false">IF(C109="","",IFERROR(INDEX(Parc!$B$2:$B$51,MATCH(C109,Parc!$A$2:$A$51,0)),"Code inconnu"))</f>
        <v>Presse plieuse hydraulique 100 t</v>
      </c>
      <c r="M109" s="37" t="n">
        <f aca="false">IF(J109="",0,K109*IFERROR(INDEX(Listes!$G$2:$G$21,MATCH(J109,Listes!$E$2:$E$21,0)),0))</f>
        <v>312</v>
      </c>
      <c r="N109" s="38"/>
      <c r="O109" s="37" t="n">
        <f aca="false">IF(A109="","",M109+N109)</f>
        <v>312</v>
      </c>
      <c r="P109" s="27" t="n">
        <f aca="false">IF(B109="","",DATE(YEAR(B109),MONTH(B109),1))</f>
        <v>46082</v>
      </c>
    </row>
    <row r="110" customFormat="false" ht="15" hidden="false" customHeight="false" outlineLevel="0" collapsed="false">
      <c r="A110" s="32" t="s">
        <v>275</v>
      </c>
      <c r="B110" s="34" t="n">
        <v>46111</v>
      </c>
      <c r="C110" s="32" t="s">
        <v>71</v>
      </c>
      <c r="D110" s="32" t="s">
        <v>131</v>
      </c>
      <c r="E110" s="32" t="s">
        <v>169</v>
      </c>
      <c r="F110" s="32" t="s">
        <v>73</v>
      </c>
      <c r="G110" s="32" t="s">
        <v>137</v>
      </c>
      <c r="H110" s="35" t="n">
        <v>0.5</v>
      </c>
      <c r="I110" s="36" t="n">
        <v>1.5</v>
      </c>
      <c r="J110" s="32"/>
      <c r="K110" s="32"/>
      <c r="L110" s="22" t="str">
        <f aca="false">IF(C110="","",IFERROR(INDEX(Parc!$B$2:$B$51,MATCH(C110,Parc!$A$2:$A$51,0)),"Code inconnu"))</f>
        <v>Scie à ruban</v>
      </c>
      <c r="M110" s="37" t="n">
        <f aca="false">IF(J110="",0,K110*IFERROR(INDEX(Listes!$G$2:$G$21,MATCH(J110,Listes!$E$2:$E$21,0)),0))</f>
        <v>0</v>
      </c>
      <c r="N110" s="38" t="n">
        <v>47</v>
      </c>
      <c r="O110" s="37" t="n">
        <f aca="false">IF(A110="","",M110+N110)</f>
        <v>47</v>
      </c>
      <c r="P110" s="27" t="n">
        <f aca="false">IF(B110="","",DATE(YEAR(B110),MONTH(B110),1))</f>
        <v>46082</v>
      </c>
    </row>
    <row r="111" customFormat="false" ht="15" hidden="false" customHeight="false" outlineLevel="0" collapsed="false">
      <c r="A111" s="32" t="s">
        <v>276</v>
      </c>
      <c r="B111" s="34" t="n">
        <v>46111</v>
      </c>
      <c r="C111" s="32" t="s">
        <v>107</v>
      </c>
      <c r="D111" s="32" t="s">
        <v>131</v>
      </c>
      <c r="E111" s="32" t="s">
        <v>136</v>
      </c>
      <c r="F111" s="32" t="s">
        <v>109</v>
      </c>
      <c r="G111" s="32" t="s">
        <v>137</v>
      </c>
      <c r="H111" s="35" t="n">
        <v>1</v>
      </c>
      <c r="I111" s="36" t="n">
        <v>2</v>
      </c>
      <c r="J111" s="32" t="s">
        <v>138</v>
      </c>
      <c r="K111" s="32" t="n">
        <v>4</v>
      </c>
      <c r="L111" s="22" t="str">
        <f aca="false">IF(C111="","",IFERROR(INDEX(Parc!$B$2:$B$51,MATCH(C111,Parc!$A$2:$A$51,0)),"Code inconnu"))</f>
        <v>Convoyeur à rouleaux motorisé</v>
      </c>
      <c r="M111" s="37" t="n">
        <f aca="false">IF(J111="",0,K111*IFERROR(INDEX(Listes!$G$2:$G$21,MATCH(J111,Listes!$E$2:$E$21,0)),0))</f>
        <v>24.8</v>
      </c>
      <c r="N111" s="38"/>
      <c r="O111" s="37" t="n">
        <f aca="false">IF(A111="","",M111+N111)</f>
        <v>24.8</v>
      </c>
      <c r="P111" s="27" t="n">
        <f aca="false">IF(B111="","",DATE(YEAR(B111),MONTH(B111),1))</f>
        <v>46082</v>
      </c>
    </row>
    <row r="112" customFormat="false" ht="15" hidden="false" customHeight="false" outlineLevel="0" collapsed="false">
      <c r="A112" s="32" t="s">
        <v>277</v>
      </c>
      <c r="B112" s="34" t="n">
        <v>46112</v>
      </c>
      <c r="C112" s="32" t="s">
        <v>75</v>
      </c>
      <c r="D112" s="32" t="s">
        <v>131</v>
      </c>
      <c r="E112" s="32" t="s">
        <v>136</v>
      </c>
      <c r="F112" s="32" t="s">
        <v>73</v>
      </c>
      <c r="G112" s="32" t="s">
        <v>137</v>
      </c>
      <c r="H112" s="35" t="n">
        <v>1.5</v>
      </c>
      <c r="I112" s="36" t="n">
        <v>1</v>
      </c>
      <c r="J112" s="32" t="s">
        <v>138</v>
      </c>
      <c r="K112" s="32" t="n">
        <v>2</v>
      </c>
      <c r="L112" s="22" t="str">
        <f aca="false">IF(C112="","",IFERROR(INDEX(Parc!$B$2:$B$51,MATCH(C112,Parc!$A$2:$A$51,0)),"Code inconnu"))</f>
        <v>Tronçonneuse à disque</v>
      </c>
      <c r="M112" s="37" t="n">
        <f aca="false">IF(J112="",0,K112*IFERROR(INDEX(Listes!$G$2:$G$21,MATCH(J112,Listes!$E$2:$E$21,0)),0))</f>
        <v>12.4</v>
      </c>
      <c r="N112" s="38"/>
      <c r="O112" s="37" t="n">
        <f aca="false">IF(A112="","",M112+N112)</f>
        <v>12.4</v>
      </c>
      <c r="P112" s="27" t="n">
        <f aca="false">IF(B112="","",DATE(YEAR(B112),MONTH(B112),1))</f>
        <v>46082</v>
      </c>
    </row>
    <row r="113" customFormat="false" ht="15" hidden="false" customHeight="false" outlineLevel="0" collapsed="false">
      <c r="A113" s="32" t="s">
        <v>278</v>
      </c>
      <c r="B113" s="34" t="n">
        <v>46112</v>
      </c>
      <c r="C113" s="32" t="s">
        <v>78</v>
      </c>
      <c r="D113" s="32" t="s">
        <v>131</v>
      </c>
      <c r="E113" s="32" t="s">
        <v>140</v>
      </c>
      <c r="F113" s="32" t="s">
        <v>80</v>
      </c>
      <c r="G113" s="32" t="s">
        <v>137</v>
      </c>
      <c r="H113" s="35" t="n">
        <v>0.5</v>
      </c>
      <c r="I113" s="36" t="n">
        <v>1</v>
      </c>
      <c r="J113" s="32"/>
      <c r="K113" s="32"/>
      <c r="L113" s="22" t="str">
        <f aca="false">IF(C113="","",IFERROR(INDEX(Parc!$B$2:$B$51,MATCH(C113,Parc!$A$2:$A$51,0)),"Code inconnu"))</f>
        <v>Poste à souder MIG n° 1</v>
      </c>
      <c r="M113" s="37" t="n">
        <f aca="false">IF(J113="",0,K113*IFERROR(INDEX(Listes!$G$2:$G$21,MATCH(J113,Listes!$E$2:$E$21,0)),0))</f>
        <v>0</v>
      </c>
      <c r="N113" s="38" t="n">
        <v>33</v>
      </c>
      <c r="O113" s="37" t="n">
        <f aca="false">IF(A113="","",M113+N113)</f>
        <v>33</v>
      </c>
      <c r="P113" s="27" t="n">
        <f aca="false">IF(B113="","",DATE(YEAR(B113),MONTH(B113),1))</f>
        <v>46082</v>
      </c>
    </row>
    <row r="114" customFormat="false" ht="15" hidden="false" customHeight="false" outlineLevel="0" collapsed="false">
      <c r="A114" s="32" t="s">
        <v>279</v>
      </c>
      <c r="B114" s="34" t="n">
        <v>46113</v>
      </c>
      <c r="C114" s="32" t="s">
        <v>75</v>
      </c>
      <c r="D114" s="32" t="s">
        <v>131</v>
      </c>
      <c r="E114" s="32" t="s">
        <v>136</v>
      </c>
      <c r="F114" s="32" t="s">
        <v>73</v>
      </c>
      <c r="G114" s="32" t="s">
        <v>137</v>
      </c>
      <c r="H114" s="35" t="n">
        <v>1.5</v>
      </c>
      <c r="I114" s="36" t="n">
        <v>4</v>
      </c>
      <c r="J114" s="32" t="s">
        <v>138</v>
      </c>
      <c r="K114" s="32" t="n">
        <v>2</v>
      </c>
      <c r="L114" s="22" t="str">
        <f aca="false">IF(C114="","",IFERROR(INDEX(Parc!$B$2:$B$51,MATCH(C114,Parc!$A$2:$A$51,0)),"Code inconnu"))</f>
        <v>Tronçonneuse à disque</v>
      </c>
      <c r="M114" s="37" t="n">
        <f aca="false">IF(J114="",0,K114*IFERROR(INDEX(Listes!$G$2:$G$21,MATCH(J114,Listes!$E$2:$E$21,0)),0))</f>
        <v>12.4</v>
      </c>
      <c r="N114" s="38"/>
      <c r="O114" s="37" t="n">
        <f aca="false">IF(A114="","",M114+N114)</f>
        <v>12.4</v>
      </c>
      <c r="P114" s="27" t="n">
        <f aca="false">IF(B114="","",DATE(YEAR(B114),MONTH(B114),1))</f>
        <v>46113</v>
      </c>
    </row>
    <row r="115" customFormat="false" ht="15" hidden="false" customHeight="false" outlineLevel="0" collapsed="false">
      <c r="A115" s="32" t="s">
        <v>280</v>
      </c>
      <c r="B115" s="34" t="n">
        <v>46114</v>
      </c>
      <c r="C115" s="32" t="s">
        <v>115</v>
      </c>
      <c r="D115" s="32" t="s">
        <v>131</v>
      </c>
      <c r="E115" s="32" t="s">
        <v>199</v>
      </c>
      <c r="F115" s="32" t="s">
        <v>144</v>
      </c>
      <c r="G115" s="32" t="s">
        <v>144</v>
      </c>
      <c r="H115" s="35" t="n">
        <v>0.25</v>
      </c>
      <c r="I115" s="36" t="n">
        <v>0</v>
      </c>
      <c r="J115" s="32" t="s">
        <v>200</v>
      </c>
      <c r="K115" s="32" t="n">
        <v>1</v>
      </c>
      <c r="L115" s="22" t="str">
        <f aca="false">IF(C115="","",IFERROR(INDEX(Parc!$B$2:$B$51,MATCH(C115,Parc!$A$2:$A$51,0)),"Code inconnu"))</f>
        <v>Accessoires de levage (élingues, manilles)</v>
      </c>
      <c r="M115" s="37" t="n">
        <f aca="false">IF(J115="",0,K115*IFERROR(INDEX(Listes!$G$2:$G$21,MATCH(J115,Listes!$E$2:$E$21,0)),0))</f>
        <v>18.5</v>
      </c>
      <c r="N115" s="38"/>
      <c r="O115" s="37" t="n">
        <f aca="false">IF(A115="","",M115+N115)</f>
        <v>18.5</v>
      </c>
      <c r="P115" s="27" t="n">
        <f aca="false">IF(B115="","",DATE(YEAR(B115),MONTH(B115),1))</f>
        <v>46113</v>
      </c>
    </row>
    <row r="116" customFormat="false" ht="15" hidden="false" customHeight="false" outlineLevel="0" collapsed="false">
      <c r="A116" s="32" t="s">
        <v>281</v>
      </c>
      <c r="B116" s="34" t="n">
        <v>46115</v>
      </c>
      <c r="C116" s="32" t="s">
        <v>71</v>
      </c>
      <c r="D116" s="32" t="s">
        <v>131</v>
      </c>
      <c r="E116" s="32" t="s">
        <v>136</v>
      </c>
      <c r="F116" s="32" t="s">
        <v>73</v>
      </c>
      <c r="G116" s="32" t="s">
        <v>137</v>
      </c>
      <c r="H116" s="35" t="n">
        <v>1.5</v>
      </c>
      <c r="I116" s="36" t="n">
        <v>1</v>
      </c>
      <c r="J116" s="32" t="s">
        <v>138</v>
      </c>
      <c r="K116" s="32" t="n">
        <v>2</v>
      </c>
      <c r="L116" s="22" t="str">
        <f aca="false">IF(C116="","",IFERROR(INDEX(Parc!$B$2:$B$51,MATCH(C116,Parc!$A$2:$A$51,0)),"Code inconnu"))</f>
        <v>Scie à ruban</v>
      </c>
      <c r="M116" s="37" t="n">
        <f aca="false">IF(J116="",0,K116*IFERROR(INDEX(Listes!$G$2:$G$21,MATCH(J116,Listes!$E$2:$E$21,0)),0))</f>
        <v>12.4</v>
      </c>
      <c r="N116" s="38"/>
      <c r="O116" s="37" t="n">
        <f aca="false">IF(A116="","",M116+N116)</f>
        <v>12.4</v>
      </c>
      <c r="P116" s="27" t="n">
        <f aca="false">IF(B116="","",DATE(YEAR(B116),MONTH(B116),1))</f>
        <v>46113</v>
      </c>
    </row>
    <row r="117" customFormat="false" ht="15" hidden="false" customHeight="false" outlineLevel="0" collapsed="false">
      <c r="A117" s="32" t="s">
        <v>282</v>
      </c>
      <c r="B117" s="34" t="n">
        <v>46115</v>
      </c>
      <c r="C117" s="32" t="s">
        <v>78</v>
      </c>
      <c r="D117" s="32" t="s">
        <v>131</v>
      </c>
      <c r="E117" s="32" t="s">
        <v>140</v>
      </c>
      <c r="F117" s="32" t="s">
        <v>80</v>
      </c>
      <c r="G117" s="32" t="s">
        <v>137</v>
      </c>
      <c r="H117" s="35" t="n">
        <v>1.5</v>
      </c>
      <c r="I117" s="36" t="n">
        <v>0.5</v>
      </c>
      <c r="J117" s="32"/>
      <c r="K117" s="32"/>
      <c r="L117" s="22" t="str">
        <f aca="false">IF(C117="","",IFERROR(INDEX(Parc!$B$2:$B$51,MATCH(C117,Parc!$A$2:$A$51,0)),"Code inconnu"))</f>
        <v>Poste à souder MIG n° 1</v>
      </c>
      <c r="M117" s="37" t="n">
        <f aca="false">IF(J117="",0,K117*IFERROR(INDEX(Listes!$G$2:$G$21,MATCH(J117,Listes!$E$2:$E$21,0)),0))</f>
        <v>0</v>
      </c>
      <c r="N117" s="38" t="n">
        <v>88</v>
      </c>
      <c r="O117" s="37" t="n">
        <f aca="false">IF(A117="","",M117+N117)</f>
        <v>88</v>
      </c>
      <c r="P117" s="27" t="n">
        <f aca="false">IF(B117="","",DATE(YEAR(B117),MONTH(B117),1))</f>
        <v>46113</v>
      </c>
    </row>
    <row r="118" customFormat="false" ht="15" hidden="false" customHeight="false" outlineLevel="0" collapsed="false">
      <c r="A118" s="32" t="s">
        <v>283</v>
      </c>
      <c r="B118" s="34" t="n">
        <v>46120</v>
      </c>
      <c r="C118" s="32" t="s">
        <v>107</v>
      </c>
      <c r="D118" s="32" t="s">
        <v>142</v>
      </c>
      <c r="E118" s="32" t="s">
        <v>143</v>
      </c>
      <c r="F118" s="32" t="s">
        <v>144</v>
      </c>
      <c r="G118" s="32" t="s">
        <v>137</v>
      </c>
      <c r="H118" s="35" t="n">
        <v>1</v>
      </c>
      <c r="I118" s="36" t="n">
        <v>0</v>
      </c>
      <c r="J118" s="32"/>
      <c r="K118" s="32"/>
      <c r="L118" s="22" t="str">
        <f aca="false">IF(C118="","",IFERROR(INDEX(Parc!$B$2:$B$51,MATCH(C118,Parc!$A$2:$A$51,0)),"Code inconnu"))</f>
        <v>Convoyeur à rouleaux motorisé</v>
      </c>
      <c r="M118" s="37" t="n">
        <f aca="false">IF(J118="",0,K118*IFERROR(INDEX(Listes!$G$2:$G$21,MATCH(J118,Listes!$E$2:$E$21,0)),0))</f>
        <v>0</v>
      </c>
      <c r="N118" s="38"/>
      <c r="O118" s="37" t="n">
        <f aca="false">IF(A118="","",M118+N118)</f>
        <v>0</v>
      </c>
      <c r="P118" s="27" t="n">
        <f aca="false">IF(B118="","",DATE(YEAR(B118),MONTH(B118),1))</f>
        <v>46113</v>
      </c>
    </row>
    <row r="119" customFormat="false" ht="15" hidden="false" customHeight="false" outlineLevel="0" collapsed="false">
      <c r="A119" s="32" t="s">
        <v>284</v>
      </c>
      <c r="B119" s="34" t="n">
        <v>46120</v>
      </c>
      <c r="C119" s="32" t="s">
        <v>107</v>
      </c>
      <c r="D119" s="32" t="s">
        <v>131</v>
      </c>
      <c r="E119" s="32" t="s">
        <v>136</v>
      </c>
      <c r="F119" s="32" t="s">
        <v>109</v>
      </c>
      <c r="G119" s="32" t="s">
        <v>137</v>
      </c>
      <c r="H119" s="35" t="n">
        <v>2.5</v>
      </c>
      <c r="I119" s="36" t="n">
        <v>1.5</v>
      </c>
      <c r="J119" s="32" t="s">
        <v>138</v>
      </c>
      <c r="K119" s="32" t="n">
        <v>4</v>
      </c>
      <c r="L119" s="22" t="str">
        <f aca="false">IF(C119="","",IFERROR(INDEX(Parc!$B$2:$B$51,MATCH(C119,Parc!$A$2:$A$51,0)),"Code inconnu"))</f>
        <v>Convoyeur à rouleaux motorisé</v>
      </c>
      <c r="M119" s="37" t="n">
        <f aca="false">IF(J119="",0,K119*IFERROR(INDEX(Listes!$G$2:$G$21,MATCH(J119,Listes!$E$2:$E$21,0)),0))</f>
        <v>24.8</v>
      </c>
      <c r="N119" s="38"/>
      <c r="O119" s="37" t="n">
        <f aca="false">IF(A119="","",M119+N119)</f>
        <v>24.8</v>
      </c>
      <c r="P119" s="27" t="n">
        <f aca="false">IF(B119="","",DATE(YEAR(B119),MONTH(B119),1))</f>
        <v>46113</v>
      </c>
    </row>
    <row r="120" customFormat="false" ht="15" hidden="false" customHeight="false" outlineLevel="0" collapsed="false">
      <c r="A120" s="32" t="s">
        <v>285</v>
      </c>
      <c r="B120" s="34" t="n">
        <v>46125</v>
      </c>
      <c r="C120" s="32" t="s">
        <v>83</v>
      </c>
      <c r="D120" s="32" t="s">
        <v>131</v>
      </c>
      <c r="E120" s="32" t="s">
        <v>140</v>
      </c>
      <c r="F120" s="32" t="s">
        <v>80</v>
      </c>
      <c r="G120" s="32" t="s">
        <v>137</v>
      </c>
      <c r="H120" s="35" t="n">
        <v>0.5</v>
      </c>
      <c r="I120" s="36" t="n">
        <v>0.5</v>
      </c>
      <c r="J120" s="32"/>
      <c r="K120" s="32"/>
      <c r="L120" s="22" t="str">
        <f aca="false">IF(C120="","",IFERROR(INDEX(Parc!$B$2:$B$51,MATCH(C120,Parc!$A$2:$A$51,0)),"Code inconnu"))</f>
        <v>Poste à souder MIG n° 3</v>
      </c>
      <c r="M120" s="37" t="n">
        <f aca="false">IF(J120="",0,K120*IFERROR(INDEX(Listes!$G$2:$G$21,MATCH(J120,Listes!$E$2:$E$21,0)),0))</f>
        <v>0</v>
      </c>
      <c r="N120" s="38" t="n">
        <v>89</v>
      </c>
      <c r="O120" s="37" t="n">
        <f aca="false">IF(A120="","",M120+N120)</f>
        <v>89</v>
      </c>
      <c r="P120" s="27" t="n">
        <f aca="false">IF(B120="","",DATE(YEAR(B120),MONTH(B120),1))</f>
        <v>46113</v>
      </c>
    </row>
    <row r="121" customFormat="false" ht="15" hidden="false" customHeight="false" outlineLevel="0" collapsed="false">
      <c r="A121" s="32" t="s">
        <v>286</v>
      </c>
      <c r="B121" s="34" t="n">
        <v>46126</v>
      </c>
      <c r="C121" s="32" t="s">
        <v>88</v>
      </c>
      <c r="D121" s="32" t="s">
        <v>131</v>
      </c>
      <c r="E121" s="32" t="s">
        <v>176</v>
      </c>
      <c r="F121" s="32" t="s">
        <v>90</v>
      </c>
      <c r="G121" s="32" t="s">
        <v>137</v>
      </c>
      <c r="H121" s="35" t="n">
        <v>2</v>
      </c>
      <c r="I121" s="36" t="n">
        <v>3</v>
      </c>
      <c r="J121" s="32" t="s">
        <v>160</v>
      </c>
      <c r="K121" s="32" t="n">
        <v>1</v>
      </c>
      <c r="L121" s="22" t="str">
        <f aca="false">IF(C121="","",IFERROR(INDEX(Parc!$B$2:$B$51,MATCH(C121,Parc!$A$2:$A$51,0)),"Code inconnu"))</f>
        <v>Presse plieuse hydraulique 100 t</v>
      </c>
      <c r="M121" s="37" t="n">
        <f aca="false">IF(J121="",0,K121*IFERROR(INDEX(Listes!$G$2:$G$21,MATCH(J121,Listes!$E$2:$E$21,0)),0))</f>
        <v>78</v>
      </c>
      <c r="N121" s="38" t="n">
        <v>64</v>
      </c>
      <c r="O121" s="37" t="n">
        <f aca="false">IF(A121="","",M121+N121)</f>
        <v>142</v>
      </c>
      <c r="P121" s="27" t="n">
        <f aca="false">IF(B121="","",DATE(YEAR(B121),MONTH(B121),1))</f>
        <v>46113</v>
      </c>
    </row>
    <row r="122" customFormat="false" ht="15" hidden="false" customHeight="false" outlineLevel="0" collapsed="false">
      <c r="A122" s="32" t="s">
        <v>287</v>
      </c>
      <c r="B122" s="34" t="n">
        <v>46126</v>
      </c>
      <c r="C122" s="32" t="s">
        <v>88</v>
      </c>
      <c r="D122" s="32" t="s">
        <v>147</v>
      </c>
      <c r="E122" s="32" t="s">
        <v>148</v>
      </c>
      <c r="F122" s="32" t="s">
        <v>144</v>
      </c>
      <c r="G122" s="32" t="s">
        <v>149</v>
      </c>
      <c r="H122" s="35" t="n">
        <v>1.5</v>
      </c>
      <c r="I122" s="36" t="n">
        <v>1</v>
      </c>
      <c r="J122" s="32"/>
      <c r="K122" s="32"/>
      <c r="L122" s="22" t="str">
        <f aca="false">IF(C122="","",IFERROR(INDEX(Parc!$B$2:$B$51,MATCH(C122,Parc!$A$2:$A$51,0)),"Code inconnu"))</f>
        <v>Presse plieuse hydraulique 100 t</v>
      </c>
      <c r="M122" s="37" t="n">
        <f aca="false">IF(J122="",0,K122*IFERROR(INDEX(Listes!$G$2:$G$21,MATCH(J122,Listes!$E$2:$E$21,0)),0))</f>
        <v>0</v>
      </c>
      <c r="N122" s="38" t="n">
        <v>160</v>
      </c>
      <c r="O122" s="37" t="n">
        <f aca="false">IF(A122="","",M122+N122)</f>
        <v>160</v>
      </c>
      <c r="P122" s="27" t="n">
        <f aca="false">IF(B122="","",DATE(YEAR(B122),MONTH(B122),1))</f>
        <v>46113</v>
      </c>
    </row>
    <row r="123" customFormat="false" ht="15" hidden="false" customHeight="false" outlineLevel="0" collapsed="false">
      <c r="A123" s="32" t="s">
        <v>288</v>
      </c>
      <c r="B123" s="34" t="n">
        <v>46126</v>
      </c>
      <c r="C123" s="32" t="s">
        <v>115</v>
      </c>
      <c r="D123" s="32" t="s">
        <v>131</v>
      </c>
      <c r="E123" s="32" t="s">
        <v>199</v>
      </c>
      <c r="F123" s="32" t="s">
        <v>144</v>
      </c>
      <c r="G123" s="32" t="s">
        <v>144</v>
      </c>
      <c r="H123" s="35" t="n">
        <v>0.25</v>
      </c>
      <c r="I123" s="36" t="n">
        <v>0</v>
      </c>
      <c r="J123" s="32" t="s">
        <v>200</v>
      </c>
      <c r="K123" s="32" t="n">
        <v>2</v>
      </c>
      <c r="L123" s="22" t="str">
        <f aca="false">IF(C123="","",IFERROR(INDEX(Parc!$B$2:$B$51,MATCH(C123,Parc!$A$2:$A$51,0)),"Code inconnu"))</f>
        <v>Accessoires de levage (élingues, manilles)</v>
      </c>
      <c r="M123" s="37" t="n">
        <f aca="false">IF(J123="",0,K123*IFERROR(INDEX(Listes!$G$2:$G$21,MATCH(J123,Listes!$E$2:$E$21,0)),0))</f>
        <v>37</v>
      </c>
      <c r="N123" s="38"/>
      <c r="O123" s="37" t="n">
        <f aca="false">IF(A123="","",M123+N123)</f>
        <v>37</v>
      </c>
      <c r="P123" s="27" t="n">
        <f aca="false">IF(B123="","",DATE(YEAR(B123),MONTH(B123),1))</f>
        <v>46113</v>
      </c>
    </row>
    <row r="124" customFormat="false" ht="15" hidden="false" customHeight="false" outlineLevel="0" collapsed="false">
      <c r="A124" s="32" t="s">
        <v>289</v>
      </c>
      <c r="B124" s="34" t="n">
        <v>46127</v>
      </c>
      <c r="C124" s="32" t="s">
        <v>78</v>
      </c>
      <c r="D124" s="32" t="s">
        <v>142</v>
      </c>
      <c r="E124" s="32" t="s">
        <v>151</v>
      </c>
      <c r="F124" s="32" t="s">
        <v>144</v>
      </c>
      <c r="G124" s="32" t="s">
        <v>137</v>
      </c>
      <c r="H124" s="35" t="n">
        <v>0.5</v>
      </c>
      <c r="I124" s="36" t="n">
        <v>0</v>
      </c>
      <c r="J124" s="32"/>
      <c r="K124" s="32"/>
      <c r="L124" s="22" t="str">
        <f aca="false">IF(C124="","",IFERROR(INDEX(Parc!$B$2:$B$51,MATCH(C124,Parc!$A$2:$A$51,0)),"Code inconnu"))</f>
        <v>Poste à souder MIG n° 1</v>
      </c>
      <c r="M124" s="37" t="n">
        <f aca="false">IF(J124="",0,K124*IFERROR(INDEX(Listes!$G$2:$G$21,MATCH(J124,Listes!$E$2:$E$21,0)),0))</f>
        <v>0</v>
      </c>
      <c r="N124" s="38"/>
      <c r="O124" s="37" t="n">
        <f aca="false">IF(A124="","",M124+N124)</f>
        <v>0</v>
      </c>
      <c r="P124" s="27" t="n">
        <f aca="false">IF(B124="","",DATE(YEAR(B124),MONTH(B124),1))</f>
        <v>46113</v>
      </c>
    </row>
    <row r="125" customFormat="false" ht="15" hidden="false" customHeight="false" outlineLevel="0" collapsed="false">
      <c r="A125" s="32" t="s">
        <v>290</v>
      </c>
      <c r="B125" s="34" t="n">
        <v>46127</v>
      </c>
      <c r="C125" s="32" t="s">
        <v>81</v>
      </c>
      <c r="D125" s="32" t="s">
        <v>142</v>
      </c>
      <c r="E125" s="32" t="s">
        <v>151</v>
      </c>
      <c r="F125" s="32" t="s">
        <v>144</v>
      </c>
      <c r="G125" s="32" t="s">
        <v>137</v>
      </c>
      <c r="H125" s="35" t="n">
        <v>0.5</v>
      </c>
      <c r="I125" s="36" t="n">
        <v>0</v>
      </c>
      <c r="J125" s="32"/>
      <c r="K125" s="32"/>
      <c r="L125" s="22" t="str">
        <f aca="false">IF(C125="","",IFERROR(INDEX(Parc!$B$2:$B$51,MATCH(C125,Parc!$A$2:$A$51,0)),"Code inconnu"))</f>
        <v>Poste à souder MIG n° 2</v>
      </c>
      <c r="M125" s="37" t="n">
        <f aca="false">IF(J125="",0,K125*IFERROR(INDEX(Listes!$G$2:$G$21,MATCH(J125,Listes!$E$2:$E$21,0)),0))</f>
        <v>0</v>
      </c>
      <c r="N125" s="38"/>
      <c r="O125" s="37" t="n">
        <f aca="false">IF(A125="","",M125+N125)</f>
        <v>0</v>
      </c>
      <c r="P125" s="27" t="n">
        <f aca="false">IF(B125="","",DATE(YEAR(B125),MONTH(B125),1))</f>
        <v>46113</v>
      </c>
    </row>
    <row r="126" customFormat="false" ht="15" hidden="false" customHeight="false" outlineLevel="0" collapsed="false">
      <c r="A126" s="32" t="s">
        <v>291</v>
      </c>
      <c r="B126" s="34" t="n">
        <v>46127</v>
      </c>
      <c r="C126" s="32" t="s">
        <v>107</v>
      </c>
      <c r="D126" s="32" t="s">
        <v>131</v>
      </c>
      <c r="E126" s="32" t="s">
        <v>136</v>
      </c>
      <c r="F126" s="32" t="s">
        <v>109</v>
      </c>
      <c r="G126" s="32" t="s">
        <v>137</v>
      </c>
      <c r="H126" s="35" t="n">
        <v>3</v>
      </c>
      <c r="I126" s="36" t="n">
        <v>4</v>
      </c>
      <c r="J126" s="32" t="s">
        <v>138</v>
      </c>
      <c r="K126" s="32" t="n">
        <v>2</v>
      </c>
      <c r="L126" s="22" t="str">
        <f aca="false">IF(C126="","",IFERROR(INDEX(Parc!$B$2:$B$51,MATCH(C126,Parc!$A$2:$A$51,0)),"Code inconnu"))</f>
        <v>Convoyeur à rouleaux motorisé</v>
      </c>
      <c r="M126" s="37" t="n">
        <f aca="false">IF(J126="",0,K126*IFERROR(INDEX(Listes!$G$2:$G$21,MATCH(J126,Listes!$E$2:$E$21,0)),0))</f>
        <v>12.4</v>
      </c>
      <c r="N126" s="38"/>
      <c r="O126" s="37" t="n">
        <f aca="false">IF(A126="","",M126+N126)</f>
        <v>12.4</v>
      </c>
      <c r="P126" s="27" t="n">
        <f aca="false">IF(B126="","",DATE(YEAR(B126),MONTH(B126),1))</f>
        <v>46113</v>
      </c>
    </row>
    <row r="127" customFormat="false" ht="15" hidden="false" customHeight="false" outlineLevel="0" collapsed="false">
      <c r="A127" s="32" t="s">
        <v>292</v>
      </c>
      <c r="B127" s="34" t="n">
        <v>46127</v>
      </c>
      <c r="C127" s="32" t="s">
        <v>115</v>
      </c>
      <c r="D127" s="32" t="s">
        <v>131</v>
      </c>
      <c r="E127" s="32" t="s">
        <v>199</v>
      </c>
      <c r="F127" s="32" t="s">
        <v>144</v>
      </c>
      <c r="G127" s="32" t="s">
        <v>144</v>
      </c>
      <c r="H127" s="35" t="n">
        <v>0.25</v>
      </c>
      <c r="I127" s="36" t="n">
        <v>0</v>
      </c>
      <c r="J127" s="32" t="s">
        <v>200</v>
      </c>
      <c r="K127" s="32" t="n">
        <v>2</v>
      </c>
      <c r="L127" s="22" t="str">
        <f aca="false">IF(C127="","",IFERROR(INDEX(Parc!$B$2:$B$51,MATCH(C127,Parc!$A$2:$A$51,0)),"Code inconnu"))</f>
        <v>Accessoires de levage (élingues, manilles)</v>
      </c>
      <c r="M127" s="37" t="n">
        <f aca="false">IF(J127="",0,K127*IFERROR(INDEX(Listes!$G$2:$G$21,MATCH(J127,Listes!$E$2:$E$21,0)),0))</f>
        <v>37</v>
      </c>
      <c r="N127" s="38"/>
      <c r="O127" s="37" t="n">
        <f aca="false">IF(A127="","",M127+N127)</f>
        <v>37</v>
      </c>
      <c r="P127" s="27" t="n">
        <f aca="false">IF(B127="","",DATE(YEAR(B127),MONTH(B127),1))</f>
        <v>46113</v>
      </c>
    </row>
    <row r="128" customFormat="false" ht="15" hidden="false" customHeight="false" outlineLevel="0" collapsed="false">
      <c r="A128" s="32" t="s">
        <v>293</v>
      </c>
      <c r="B128" s="34" t="n">
        <v>46128</v>
      </c>
      <c r="C128" s="32" t="s">
        <v>107</v>
      </c>
      <c r="D128" s="32" t="s">
        <v>131</v>
      </c>
      <c r="E128" s="32" t="s">
        <v>136</v>
      </c>
      <c r="F128" s="32" t="s">
        <v>109</v>
      </c>
      <c r="G128" s="32" t="s">
        <v>137</v>
      </c>
      <c r="H128" s="35" t="n">
        <v>1</v>
      </c>
      <c r="I128" s="36" t="n">
        <v>1</v>
      </c>
      <c r="J128" s="32" t="s">
        <v>138</v>
      </c>
      <c r="K128" s="32" t="n">
        <v>4</v>
      </c>
      <c r="L128" s="22" t="str">
        <f aca="false">IF(C128="","",IFERROR(INDEX(Parc!$B$2:$B$51,MATCH(C128,Parc!$A$2:$A$51,0)),"Code inconnu"))</f>
        <v>Convoyeur à rouleaux motorisé</v>
      </c>
      <c r="M128" s="37" t="n">
        <f aca="false">IF(J128="",0,K128*IFERROR(INDEX(Listes!$G$2:$G$21,MATCH(J128,Listes!$E$2:$E$21,0)),0))</f>
        <v>24.8</v>
      </c>
      <c r="N128" s="38"/>
      <c r="O128" s="37" t="n">
        <f aca="false">IF(A128="","",M128+N128)</f>
        <v>24.8</v>
      </c>
      <c r="P128" s="27" t="n">
        <f aca="false">IF(B128="","",DATE(YEAR(B128),MONTH(B128),1))</f>
        <v>46113</v>
      </c>
    </row>
    <row r="129" customFormat="false" ht="15" hidden="false" customHeight="false" outlineLevel="0" collapsed="false">
      <c r="A129" s="32" t="s">
        <v>294</v>
      </c>
      <c r="B129" s="34" t="n">
        <v>46129</v>
      </c>
      <c r="C129" s="32" t="s">
        <v>83</v>
      </c>
      <c r="D129" s="32" t="s">
        <v>131</v>
      </c>
      <c r="E129" s="32" t="s">
        <v>140</v>
      </c>
      <c r="F129" s="32" t="s">
        <v>80</v>
      </c>
      <c r="G129" s="32" t="s">
        <v>137</v>
      </c>
      <c r="H129" s="35" t="n">
        <v>0.5</v>
      </c>
      <c r="I129" s="36" t="n">
        <v>1</v>
      </c>
      <c r="J129" s="32"/>
      <c r="K129" s="32"/>
      <c r="L129" s="22" t="str">
        <f aca="false">IF(C129="","",IFERROR(INDEX(Parc!$B$2:$B$51,MATCH(C129,Parc!$A$2:$A$51,0)),"Code inconnu"))</f>
        <v>Poste à souder MIG n° 3</v>
      </c>
      <c r="M129" s="37" t="n">
        <f aca="false">IF(J129="",0,K129*IFERROR(INDEX(Listes!$G$2:$G$21,MATCH(J129,Listes!$E$2:$E$21,0)),0))</f>
        <v>0</v>
      </c>
      <c r="N129" s="38" t="n">
        <v>86</v>
      </c>
      <c r="O129" s="37" t="n">
        <f aca="false">IF(A129="","",M129+N129)</f>
        <v>86</v>
      </c>
      <c r="P129" s="27" t="n">
        <f aca="false">IF(B129="","",DATE(YEAR(B129),MONTH(B129),1))</f>
        <v>46113</v>
      </c>
    </row>
    <row r="130" customFormat="false" ht="15" hidden="false" customHeight="false" outlineLevel="0" collapsed="false">
      <c r="A130" s="32" t="s">
        <v>295</v>
      </c>
      <c r="B130" s="34" t="n">
        <v>46129</v>
      </c>
      <c r="C130" s="32" t="s">
        <v>96</v>
      </c>
      <c r="D130" s="32" t="s">
        <v>131</v>
      </c>
      <c r="E130" s="32" t="s">
        <v>187</v>
      </c>
      <c r="F130" s="32" t="s">
        <v>144</v>
      </c>
      <c r="G130" s="32" t="s">
        <v>137</v>
      </c>
      <c r="H130" s="35" t="n">
        <v>1.5</v>
      </c>
      <c r="I130" s="36" t="n">
        <v>2.5</v>
      </c>
      <c r="J130" s="32"/>
      <c r="K130" s="32"/>
      <c r="L130" s="22" t="str">
        <f aca="false">IF(C130="","",IFERROR(INDEX(Parc!$B$2:$B$51,MATCH(C130,Parc!$A$2:$A$51,0)),"Code inconnu"))</f>
        <v>Compresseur à vis 15 kW</v>
      </c>
      <c r="M130" s="37" t="n">
        <f aca="false">IF(J130="",0,K130*IFERROR(INDEX(Listes!$G$2:$G$21,MATCH(J130,Listes!$E$2:$E$21,0)),0))</f>
        <v>0</v>
      </c>
      <c r="N130" s="38" t="n">
        <v>59</v>
      </c>
      <c r="O130" s="37" t="n">
        <f aca="false">IF(A130="","",M130+N130)</f>
        <v>59</v>
      </c>
      <c r="P130" s="27" t="n">
        <f aca="false">IF(B130="","",DATE(YEAR(B130),MONTH(B130),1))</f>
        <v>46113</v>
      </c>
    </row>
    <row r="131" customFormat="false" ht="15" hidden="false" customHeight="false" outlineLevel="0" collapsed="false">
      <c r="A131" s="32" t="s">
        <v>296</v>
      </c>
      <c r="B131" s="34" t="n">
        <v>46129</v>
      </c>
      <c r="C131" s="32" t="s">
        <v>107</v>
      </c>
      <c r="D131" s="32" t="s">
        <v>131</v>
      </c>
      <c r="E131" s="32" t="s">
        <v>136</v>
      </c>
      <c r="F131" s="32" t="s">
        <v>109</v>
      </c>
      <c r="G131" s="32" t="s">
        <v>137</v>
      </c>
      <c r="H131" s="35" t="n">
        <v>1.5</v>
      </c>
      <c r="I131" s="36" t="n">
        <v>1</v>
      </c>
      <c r="J131" s="32" t="s">
        <v>138</v>
      </c>
      <c r="K131" s="32" t="n">
        <v>2</v>
      </c>
      <c r="L131" s="22" t="str">
        <f aca="false">IF(C131="","",IFERROR(INDEX(Parc!$B$2:$B$51,MATCH(C131,Parc!$A$2:$A$51,0)),"Code inconnu"))</f>
        <v>Convoyeur à rouleaux motorisé</v>
      </c>
      <c r="M131" s="37" t="n">
        <f aca="false">IF(J131="",0,K131*IFERROR(INDEX(Listes!$G$2:$G$21,MATCH(J131,Listes!$E$2:$E$21,0)),0))</f>
        <v>12.4</v>
      </c>
      <c r="N131" s="38"/>
      <c r="O131" s="37" t="n">
        <f aca="false">IF(A131="","",M131+N131)</f>
        <v>12.4</v>
      </c>
      <c r="P131" s="27" t="n">
        <f aca="false">IF(B131="","",DATE(YEAR(B131),MONTH(B131),1))</f>
        <v>46113</v>
      </c>
    </row>
    <row r="132" customFormat="false" ht="15" hidden="false" customHeight="false" outlineLevel="0" collapsed="false">
      <c r="A132" s="32" t="s">
        <v>297</v>
      </c>
      <c r="B132" s="34" t="n">
        <v>46133</v>
      </c>
      <c r="C132" s="32" t="s">
        <v>71</v>
      </c>
      <c r="D132" s="32" t="s">
        <v>142</v>
      </c>
      <c r="E132" s="32" t="s">
        <v>162</v>
      </c>
      <c r="F132" s="32" t="s">
        <v>73</v>
      </c>
      <c r="G132" s="32" t="s">
        <v>137</v>
      </c>
      <c r="H132" s="35" t="n">
        <v>1</v>
      </c>
      <c r="I132" s="36" t="n">
        <v>0.5</v>
      </c>
      <c r="J132" s="32"/>
      <c r="K132" s="32"/>
      <c r="L132" s="22" t="str">
        <f aca="false">IF(C132="","",IFERROR(INDEX(Parc!$B$2:$B$51,MATCH(C132,Parc!$A$2:$A$51,0)),"Code inconnu"))</f>
        <v>Scie à ruban</v>
      </c>
      <c r="M132" s="37" t="n">
        <f aca="false">IF(J132="",0,K132*IFERROR(INDEX(Listes!$G$2:$G$21,MATCH(J132,Listes!$E$2:$E$21,0)),0))</f>
        <v>0</v>
      </c>
      <c r="N132" s="38"/>
      <c r="O132" s="37" t="n">
        <f aca="false">IF(A132="","",M132+N132)</f>
        <v>0</v>
      </c>
      <c r="P132" s="27" t="n">
        <f aca="false">IF(B132="","",DATE(YEAR(B132),MONTH(B132),1))</f>
        <v>46113</v>
      </c>
    </row>
    <row r="133" customFormat="false" ht="15" hidden="false" customHeight="false" outlineLevel="0" collapsed="false">
      <c r="A133" s="32" t="s">
        <v>298</v>
      </c>
      <c r="B133" s="34" t="n">
        <v>46133</v>
      </c>
      <c r="C133" s="32" t="s">
        <v>91</v>
      </c>
      <c r="D133" s="32" t="s">
        <v>142</v>
      </c>
      <c r="E133" s="32" t="s">
        <v>164</v>
      </c>
      <c r="F133" s="32" t="s">
        <v>90</v>
      </c>
      <c r="G133" s="32" t="s">
        <v>137</v>
      </c>
      <c r="H133" s="35" t="n">
        <v>0.5</v>
      </c>
      <c r="I133" s="36" t="n">
        <v>0</v>
      </c>
      <c r="J133" s="32" t="s">
        <v>160</v>
      </c>
      <c r="K133" s="32" t="n">
        <v>4</v>
      </c>
      <c r="L133" s="22" t="str">
        <f aca="false">IF(C133="","",IFERROR(INDEX(Parc!$B$2:$B$51,MATCH(C133,Parc!$A$2:$A$51,0)),"Code inconnu"))</f>
        <v>Cisaille guillotine</v>
      </c>
      <c r="M133" s="37" t="n">
        <f aca="false">IF(J133="",0,K133*IFERROR(INDEX(Listes!$G$2:$G$21,MATCH(J133,Listes!$E$2:$E$21,0)),0))</f>
        <v>312</v>
      </c>
      <c r="N133" s="38"/>
      <c r="O133" s="37" t="n">
        <f aca="false">IF(A133="","",M133+N133)</f>
        <v>312</v>
      </c>
      <c r="P133" s="27" t="n">
        <f aca="false">IF(B133="","",DATE(YEAR(B133),MONTH(B133),1))</f>
        <v>46113</v>
      </c>
    </row>
    <row r="134" customFormat="false" ht="15" hidden="false" customHeight="false" outlineLevel="0" collapsed="false">
      <c r="A134" s="32" t="s">
        <v>299</v>
      </c>
      <c r="B134" s="34" t="n">
        <v>46136</v>
      </c>
      <c r="C134" s="32" t="s">
        <v>91</v>
      </c>
      <c r="D134" s="32" t="s">
        <v>131</v>
      </c>
      <c r="E134" s="32" t="s">
        <v>136</v>
      </c>
      <c r="F134" s="32" t="s">
        <v>90</v>
      </c>
      <c r="G134" s="32" t="s">
        <v>137</v>
      </c>
      <c r="H134" s="35" t="n">
        <v>2.5</v>
      </c>
      <c r="I134" s="36" t="n">
        <v>1.5</v>
      </c>
      <c r="J134" s="32" t="s">
        <v>138</v>
      </c>
      <c r="K134" s="32" t="n">
        <v>4</v>
      </c>
      <c r="L134" s="22" t="str">
        <f aca="false">IF(C134="","",IFERROR(INDEX(Parc!$B$2:$B$51,MATCH(C134,Parc!$A$2:$A$51,0)),"Code inconnu"))</f>
        <v>Cisaille guillotine</v>
      </c>
      <c r="M134" s="37" t="n">
        <f aca="false">IF(J134="",0,K134*IFERROR(INDEX(Listes!$G$2:$G$21,MATCH(J134,Listes!$E$2:$E$21,0)),0))</f>
        <v>24.8</v>
      </c>
      <c r="N134" s="38"/>
      <c r="O134" s="37" t="n">
        <f aca="false">IF(A134="","",M134+N134)</f>
        <v>24.8</v>
      </c>
      <c r="P134" s="27" t="n">
        <f aca="false">IF(B134="","",DATE(YEAR(B134),MONTH(B134),1))</f>
        <v>46113</v>
      </c>
    </row>
    <row r="135" customFormat="false" ht="15" hidden="false" customHeight="false" outlineLevel="0" collapsed="false">
      <c r="A135" s="32" t="s">
        <v>300</v>
      </c>
      <c r="B135" s="34" t="n">
        <v>46140</v>
      </c>
      <c r="C135" s="32" t="s">
        <v>71</v>
      </c>
      <c r="D135" s="32" t="s">
        <v>131</v>
      </c>
      <c r="E135" s="32" t="s">
        <v>169</v>
      </c>
      <c r="F135" s="32" t="s">
        <v>73</v>
      </c>
      <c r="G135" s="32" t="s">
        <v>137</v>
      </c>
      <c r="H135" s="35" t="n">
        <v>1</v>
      </c>
      <c r="I135" s="36" t="n">
        <v>1.5</v>
      </c>
      <c r="J135" s="32"/>
      <c r="K135" s="32"/>
      <c r="L135" s="22" t="str">
        <f aca="false">IF(C135="","",IFERROR(INDEX(Parc!$B$2:$B$51,MATCH(C135,Parc!$A$2:$A$51,0)),"Code inconnu"))</f>
        <v>Scie à ruban</v>
      </c>
      <c r="M135" s="37" t="n">
        <f aca="false">IF(J135="",0,K135*IFERROR(INDEX(Listes!$G$2:$G$21,MATCH(J135,Listes!$E$2:$E$21,0)),0))</f>
        <v>0</v>
      </c>
      <c r="N135" s="38" t="n">
        <v>49</v>
      </c>
      <c r="O135" s="37" t="n">
        <f aca="false">IF(A135="","",M135+N135)</f>
        <v>49</v>
      </c>
      <c r="P135" s="27" t="n">
        <f aca="false">IF(B135="","",DATE(YEAR(B135),MONTH(B135),1))</f>
        <v>46113</v>
      </c>
    </row>
    <row r="136" customFormat="false" ht="15" hidden="false" customHeight="false" outlineLevel="0" collapsed="false">
      <c r="A136" s="32" t="s">
        <v>301</v>
      </c>
      <c r="B136" s="34" t="n">
        <v>46140</v>
      </c>
      <c r="C136" s="32" t="s">
        <v>107</v>
      </c>
      <c r="D136" s="32" t="s">
        <v>131</v>
      </c>
      <c r="E136" s="32" t="s">
        <v>136</v>
      </c>
      <c r="F136" s="32" t="s">
        <v>109</v>
      </c>
      <c r="G136" s="32" t="s">
        <v>137</v>
      </c>
      <c r="H136" s="35" t="n">
        <v>1</v>
      </c>
      <c r="I136" s="36" t="n">
        <v>1</v>
      </c>
      <c r="J136" s="32" t="s">
        <v>138</v>
      </c>
      <c r="K136" s="32" t="n">
        <v>4</v>
      </c>
      <c r="L136" s="22" t="str">
        <f aca="false">IF(C136="","",IFERROR(INDEX(Parc!$B$2:$B$51,MATCH(C136,Parc!$A$2:$A$51,0)),"Code inconnu"))</f>
        <v>Convoyeur à rouleaux motorisé</v>
      </c>
      <c r="M136" s="37" t="n">
        <f aca="false">IF(J136="",0,K136*IFERROR(INDEX(Listes!$G$2:$G$21,MATCH(J136,Listes!$E$2:$E$21,0)),0))</f>
        <v>24.8</v>
      </c>
      <c r="N136" s="38"/>
      <c r="O136" s="37" t="n">
        <f aca="false">IF(A136="","",M136+N136)</f>
        <v>24.8</v>
      </c>
      <c r="P136" s="27" t="n">
        <f aca="false">IF(B136="","",DATE(YEAR(B136),MONTH(B136),1))</f>
        <v>46113</v>
      </c>
    </row>
    <row r="137" customFormat="false" ht="15" hidden="false" customHeight="false" outlineLevel="0" collapsed="false">
      <c r="A137" s="32" t="s">
        <v>302</v>
      </c>
      <c r="B137" s="34" t="n">
        <v>46141</v>
      </c>
      <c r="C137" s="32" t="s">
        <v>107</v>
      </c>
      <c r="D137" s="32" t="s">
        <v>131</v>
      </c>
      <c r="E137" s="32" t="s">
        <v>136</v>
      </c>
      <c r="F137" s="32" t="s">
        <v>109</v>
      </c>
      <c r="G137" s="32" t="s">
        <v>137</v>
      </c>
      <c r="H137" s="35" t="n">
        <v>1.5</v>
      </c>
      <c r="I137" s="36" t="n">
        <v>1</v>
      </c>
      <c r="J137" s="32" t="s">
        <v>138</v>
      </c>
      <c r="K137" s="32" t="n">
        <v>6</v>
      </c>
      <c r="L137" s="22" t="str">
        <f aca="false">IF(C137="","",IFERROR(INDEX(Parc!$B$2:$B$51,MATCH(C137,Parc!$A$2:$A$51,0)),"Code inconnu"))</f>
        <v>Convoyeur à rouleaux motorisé</v>
      </c>
      <c r="M137" s="37" t="n">
        <f aca="false">IF(J137="",0,K137*IFERROR(INDEX(Listes!$G$2:$G$21,MATCH(J137,Listes!$E$2:$E$21,0)),0))</f>
        <v>37.2</v>
      </c>
      <c r="N137" s="38"/>
      <c r="O137" s="37" t="n">
        <f aca="false">IF(A137="","",M137+N137)</f>
        <v>37.2</v>
      </c>
      <c r="P137" s="27" t="n">
        <f aca="false">IF(B137="","",DATE(YEAR(B137),MONTH(B137),1))</f>
        <v>46113</v>
      </c>
    </row>
    <row r="138" customFormat="false" ht="15" hidden="false" customHeight="false" outlineLevel="0" collapsed="false">
      <c r="A138" s="32" t="s">
        <v>303</v>
      </c>
      <c r="B138" s="34" t="n">
        <v>46146</v>
      </c>
      <c r="C138" s="32" t="s">
        <v>91</v>
      </c>
      <c r="D138" s="32" t="s">
        <v>142</v>
      </c>
      <c r="E138" s="32" t="s">
        <v>164</v>
      </c>
      <c r="F138" s="32" t="s">
        <v>90</v>
      </c>
      <c r="G138" s="32" t="s">
        <v>137</v>
      </c>
      <c r="H138" s="35" t="n">
        <v>1</v>
      </c>
      <c r="I138" s="36" t="n">
        <v>0</v>
      </c>
      <c r="J138" s="32" t="s">
        <v>160</v>
      </c>
      <c r="K138" s="32" t="n">
        <v>2</v>
      </c>
      <c r="L138" s="22" t="str">
        <f aca="false">IF(C138="","",IFERROR(INDEX(Parc!$B$2:$B$51,MATCH(C138,Parc!$A$2:$A$51,0)),"Code inconnu"))</f>
        <v>Cisaille guillotine</v>
      </c>
      <c r="M138" s="37" t="n">
        <f aca="false">IF(J138="",0,K138*IFERROR(INDEX(Listes!$G$2:$G$21,MATCH(J138,Listes!$E$2:$E$21,0)),0))</f>
        <v>156</v>
      </c>
      <c r="N138" s="38"/>
      <c r="O138" s="37" t="n">
        <f aca="false">IF(A138="","",M138+N138)</f>
        <v>156</v>
      </c>
      <c r="P138" s="27" t="n">
        <f aca="false">IF(B138="","",DATE(YEAR(B138),MONTH(B138),1))</f>
        <v>46143</v>
      </c>
    </row>
    <row r="139" customFormat="false" ht="15" hidden="false" customHeight="false" outlineLevel="0" collapsed="false">
      <c r="A139" s="32" t="s">
        <v>304</v>
      </c>
      <c r="B139" s="34" t="n">
        <v>46147</v>
      </c>
      <c r="C139" s="32" t="s">
        <v>115</v>
      </c>
      <c r="D139" s="32" t="s">
        <v>131</v>
      </c>
      <c r="E139" s="32" t="s">
        <v>199</v>
      </c>
      <c r="F139" s="32" t="s">
        <v>144</v>
      </c>
      <c r="G139" s="32" t="s">
        <v>144</v>
      </c>
      <c r="H139" s="35" t="n">
        <v>0.25</v>
      </c>
      <c r="I139" s="36" t="n">
        <v>0</v>
      </c>
      <c r="J139" s="32" t="s">
        <v>200</v>
      </c>
      <c r="K139" s="32" t="n">
        <v>1</v>
      </c>
      <c r="L139" s="22" t="str">
        <f aca="false">IF(C139="","",IFERROR(INDEX(Parc!$B$2:$B$51,MATCH(C139,Parc!$A$2:$A$51,0)),"Code inconnu"))</f>
        <v>Accessoires de levage (élingues, manilles)</v>
      </c>
      <c r="M139" s="37" t="n">
        <f aca="false">IF(J139="",0,K139*IFERROR(INDEX(Listes!$G$2:$G$21,MATCH(J139,Listes!$E$2:$E$21,0)),0))</f>
        <v>18.5</v>
      </c>
      <c r="N139" s="38"/>
      <c r="O139" s="37" t="n">
        <f aca="false">IF(A139="","",M139+N139)</f>
        <v>18.5</v>
      </c>
      <c r="P139" s="27" t="n">
        <f aca="false">IF(B139="","",DATE(YEAR(B139),MONTH(B139),1))</f>
        <v>46143</v>
      </c>
    </row>
    <row r="140" customFormat="false" ht="15" hidden="false" customHeight="false" outlineLevel="0" collapsed="false">
      <c r="A140" s="32" t="s">
        <v>305</v>
      </c>
      <c r="B140" s="34" t="n">
        <v>46148</v>
      </c>
      <c r="C140" s="32" t="s">
        <v>96</v>
      </c>
      <c r="D140" s="32" t="s">
        <v>131</v>
      </c>
      <c r="E140" s="32" t="s">
        <v>136</v>
      </c>
      <c r="F140" s="32" t="s">
        <v>144</v>
      </c>
      <c r="G140" s="32" t="s">
        <v>137</v>
      </c>
      <c r="H140" s="35" t="n">
        <v>2</v>
      </c>
      <c r="I140" s="36" t="n">
        <v>1</v>
      </c>
      <c r="J140" s="32" t="s">
        <v>138</v>
      </c>
      <c r="K140" s="32" t="n">
        <v>4</v>
      </c>
      <c r="L140" s="22" t="str">
        <f aca="false">IF(C140="","",IFERROR(INDEX(Parc!$B$2:$B$51,MATCH(C140,Parc!$A$2:$A$51,0)),"Code inconnu"))</f>
        <v>Compresseur à vis 15 kW</v>
      </c>
      <c r="M140" s="37" t="n">
        <f aca="false">IF(J140="",0,K140*IFERROR(INDEX(Listes!$G$2:$G$21,MATCH(J140,Listes!$E$2:$E$21,0)),0))</f>
        <v>24.8</v>
      </c>
      <c r="N140" s="38"/>
      <c r="O140" s="37" t="n">
        <f aca="false">IF(A140="","",M140+N140)</f>
        <v>24.8</v>
      </c>
      <c r="P140" s="27" t="n">
        <f aca="false">IF(B140="","",DATE(YEAR(B140),MONTH(B140),1))</f>
        <v>46143</v>
      </c>
    </row>
    <row r="141" customFormat="false" ht="15" hidden="false" customHeight="false" outlineLevel="0" collapsed="false">
      <c r="A141" s="32" t="s">
        <v>306</v>
      </c>
      <c r="B141" s="34" t="n">
        <v>46155</v>
      </c>
      <c r="C141" s="32" t="s">
        <v>88</v>
      </c>
      <c r="D141" s="32" t="s">
        <v>142</v>
      </c>
      <c r="E141" s="32" t="s">
        <v>159</v>
      </c>
      <c r="F141" s="32" t="s">
        <v>144</v>
      </c>
      <c r="G141" s="32" t="s">
        <v>137</v>
      </c>
      <c r="H141" s="35" t="n">
        <v>4</v>
      </c>
      <c r="I141" s="36" t="n">
        <v>0</v>
      </c>
      <c r="J141" s="32" t="s">
        <v>160</v>
      </c>
      <c r="K141" s="32" t="n">
        <v>4</v>
      </c>
      <c r="L141" s="22" t="str">
        <f aca="false">IF(C141="","",IFERROR(INDEX(Parc!$B$2:$B$51,MATCH(C141,Parc!$A$2:$A$51,0)),"Code inconnu"))</f>
        <v>Presse plieuse hydraulique 100 t</v>
      </c>
      <c r="M141" s="37" t="n">
        <f aca="false">IF(J141="",0,K141*IFERROR(INDEX(Listes!$G$2:$G$21,MATCH(J141,Listes!$E$2:$E$21,0)),0))</f>
        <v>312</v>
      </c>
      <c r="N141" s="38"/>
      <c r="O141" s="37" t="n">
        <f aca="false">IF(A141="","",M141+N141)</f>
        <v>312</v>
      </c>
      <c r="P141" s="27" t="n">
        <f aca="false">IF(B141="","",DATE(YEAR(B141),MONTH(B141),1))</f>
        <v>46143</v>
      </c>
    </row>
    <row r="142" customFormat="false" ht="15" hidden="false" customHeight="false" outlineLevel="0" collapsed="false">
      <c r="A142" s="32" t="s">
        <v>307</v>
      </c>
      <c r="B142" s="34" t="n">
        <v>46161</v>
      </c>
      <c r="C142" s="32" t="s">
        <v>96</v>
      </c>
      <c r="D142" s="32" t="s">
        <v>131</v>
      </c>
      <c r="E142" s="32" t="s">
        <v>136</v>
      </c>
      <c r="F142" s="32" t="s">
        <v>144</v>
      </c>
      <c r="G142" s="32" t="s">
        <v>137</v>
      </c>
      <c r="H142" s="35" t="n">
        <v>2</v>
      </c>
      <c r="I142" s="36" t="n">
        <v>1</v>
      </c>
      <c r="J142" s="32" t="s">
        <v>138</v>
      </c>
      <c r="K142" s="32" t="n">
        <v>2</v>
      </c>
      <c r="L142" s="22" t="str">
        <f aca="false">IF(C142="","",IFERROR(INDEX(Parc!$B$2:$B$51,MATCH(C142,Parc!$A$2:$A$51,0)),"Code inconnu"))</f>
        <v>Compresseur à vis 15 kW</v>
      </c>
      <c r="M142" s="37" t="n">
        <f aca="false">IF(J142="",0,K142*IFERROR(INDEX(Listes!$G$2:$G$21,MATCH(J142,Listes!$E$2:$E$21,0)),0))</f>
        <v>12.4</v>
      </c>
      <c r="N142" s="38"/>
      <c r="O142" s="37" t="n">
        <f aca="false">IF(A142="","",M142+N142)</f>
        <v>12.4</v>
      </c>
      <c r="P142" s="27" t="n">
        <f aca="false">IF(B142="","",DATE(YEAR(B142),MONTH(B142),1))</f>
        <v>46143</v>
      </c>
    </row>
    <row r="143" customFormat="false" ht="15" hidden="false" customHeight="false" outlineLevel="0" collapsed="false">
      <c r="A143" s="32" t="s">
        <v>308</v>
      </c>
      <c r="B143" s="34" t="n">
        <v>46161</v>
      </c>
      <c r="C143" s="32" t="s">
        <v>104</v>
      </c>
      <c r="D143" s="32" t="s">
        <v>147</v>
      </c>
      <c r="E143" s="32" t="s">
        <v>184</v>
      </c>
      <c r="F143" s="32" t="s">
        <v>144</v>
      </c>
      <c r="G143" s="32" t="s">
        <v>149</v>
      </c>
      <c r="H143" s="35" t="n">
        <v>2</v>
      </c>
      <c r="I143" s="36" t="n">
        <v>1</v>
      </c>
      <c r="J143" s="32"/>
      <c r="K143" s="32"/>
      <c r="L143" s="22" t="str">
        <f aca="false">IF(C143="","",IFERROR(INDEX(Parc!$B$2:$B$51,MATCH(C143,Parc!$A$2:$A$51,0)),"Code inconnu"))</f>
        <v>Chariot élévateur électrique 2,5 t</v>
      </c>
      <c r="M143" s="37" t="n">
        <f aca="false">IF(J143="",0,K143*IFERROR(INDEX(Listes!$G$2:$G$21,MATCH(J143,Listes!$E$2:$E$21,0)),0))</f>
        <v>0</v>
      </c>
      <c r="N143" s="38" t="n">
        <v>180</v>
      </c>
      <c r="O143" s="37" t="n">
        <f aca="false">IF(A143="","",M143+N143)</f>
        <v>180</v>
      </c>
      <c r="P143" s="27" t="n">
        <f aca="false">IF(B143="","",DATE(YEAR(B143),MONTH(B143),1))</f>
        <v>46143</v>
      </c>
    </row>
    <row r="144" customFormat="false" ht="15" hidden="false" customHeight="false" outlineLevel="0" collapsed="false">
      <c r="A144" s="32" t="s">
        <v>309</v>
      </c>
      <c r="B144" s="34" t="n">
        <v>46163</v>
      </c>
      <c r="C144" s="32" t="s">
        <v>86</v>
      </c>
      <c r="D144" s="32" t="s">
        <v>131</v>
      </c>
      <c r="E144" s="32" t="s">
        <v>268</v>
      </c>
      <c r="F144" s="32" t="s">
        <v>80</v>
      </c>
      <c r="G144" s="32" t="s">
        <v>137</v>
      </c>
      <c r="H144" s="35" t="n">
        <v>1</v>
      </c>
      <c r="I144" s="36" t="n">
        <v>0.5</v>
      </c>
      <c r="J144" s="32"/>
      <c r="K144" s="32"/>
      <c r="L144" s="22" t="str">
        <f aca="false">IF(C144="","",IFERROR(INDEX(Parc!$B$2:$B$51,MATCH(C144,Parc!$A$2:$A$51,0)),"Code inconnu"))</f>
        <v>Aspiration des fumées de soudage</v>
      </c>
      <c r="M144" s="37" t="n">
        <f aca="false">IF(J144="",0,K144*IFERROR(INDEX(Listes!$G$2:$G$21,MATCH(J144,Listes!$E$2:$E$21,0)),0))</f>
        <v>0</v>
      </c>
      <c r="N144" s="38" t="n">
        <v>88</v>
      </c>
      <c r="O144" s="37" t="n">
        <f aca="false">IF(A144="","",M144+N144)</f>
        <v>88</v>
      </c>
      <c r="P144" s="27" t="n">
        <f aca="false">IF(B144="","",DATE(YEAR(B144),MONTH(B144),1))</f>
        <v>46143</v>
      </c>
    </row>
    <row r="145" customFormat="false" ht="15" hidden="false" customHeight="false" outlineLevel="0" collapsed="false">
      <c r="A145" s="32" t="s">
        <v>310</v>
      </c>
      <c r="B145" s="34" t="n">
        <v>46168</v>
      </c>
      <c r="C145" s="32" t="s">
        <v>104</v>
      </c>
      <c r="D145" s="32" t="s">
        <v>131</v>
      </c>
      <c r="E145" s="32" t="s">
        <v>176</v>
      </c>
      <c r="F145" s="32" t="s">
        <v>133</v>
      </c>
      <c r="G145" s="32" t="s">
        <v>137</v>
      </c>
      <c r="H145" s="35" t="n">
        <v>1.5</v>
      </c>
      <c r="I145" s="36" t="n">
        <v>1.5</v>
      </c>
      <c r="J145" s="32" t="s">
        <v>160</v>
      </c>
      <c r="K145" s="32" t="n">
        <v>2</v>
      </c>
      <c r="L145" s="22" t="str">
        <f aca="false">IF(C145="","",IFERROR(INDEX(Parc!$B$2:$B$51,MATCH(C145,Parc!$A$2:$A$51,0)),"Code inconnu"))</f>
        <v>Chariot élévateur électrique 2,5 t</v>
      </c>
      <c r="M145" s="37" t="n">
        <f aca="false">IF(J145="",0,K145*IFERROR(INDEX(Listes!$G$2:$G$21,MATCH(J145,Listes!$E$2:$E$21,0)),0))</f>
        <v>156</v>
      </c>
      <c r="N145" s="38" t="n">
        <v>64</v>
      </c>
      <c r="O145" s="37" t="n">
        <f aca="false">IF(A145="","",M145+N145)</f>
        <v>220</v>
      </c>
      <c r="P145" s="27" t="n">
        <f aca="false">IF(B145="","",DATE(YEAR(B145),MONTH(B145),1))</f>
        <v>46143</v>
      </c>
    </row>
    <row r="146" customFormat="false" ht="15" hidden="false" customHeight="false" outlineLevel="0" collapsed="false">
      <c r="A146" s="32" t="s">
        <v>311</v>
      </c>
      <c r="B146" s="34" t="n">
        <v>46169</v>
      </c>
      <c r="C146" s="32" t="s">
        <v>115</v>
      </c>
      <c r="D146" s="32" t="s">
        <v>131</v>
      </c>
      <c r="E146" s="32" t="s">
        <v>199</v>
      </c>
      <c r="F146" s="32" t="s">
        <v>144</v>
      </c>
      <c r="G146" s="32" t="s">
        <v>144</v>
      </c>
      <c r="H146" s="35" t="n">
        <v>0.25</v>
      </c>
      <c r="I146" s="36" t="n">
        <v>0</v>
      </c>
      <c r="J146" s="32" t="s">
        <v>200</v>
      </c>
      <c r="K146" s="32" t="n">
        <v>1</v>
      </c>
      <c r="L146" s="22" t="str">
        <f aca="false">IF(C146="","",IFERROR(INDEX(Parc!$B$2:$B$51,MATCH(C146,Parc!$A$2:$A$51,0)),"Code inconnu"))</f>
        <v>Accessoires de levage (élingues, manilles)</v>
      </c>
      <c r="M146" s="37" t="n">
        <f aca="false">IF(J146="",0,K146*IFERROR(INDEX(Listes!$G$2:$G$21,MATCH(J146,Listes!$E$2:$E$21,0)),0))</f>
        <v>18.5</v>
      </c>
      <c r="N146" s="38"/>
      <c r="O146" s="37" t="n">
        <f aca="false">IF(A146="","",M146+N146)</f>
        <v>18.5</v>
      </c>
      <c r="P146" s="27" t="n">
        <f aca="false">IF(B146="","",DATE(YEAR(B146),MONTH(B146),1))</f>
        <v>46143</v>
      </c>
    </row>
    <row r="147" customFormat="false" ht="15" hidden="false" customHeight="false" outlineLevel="0" collapsed="false">
      <c r="A147" s="32" t="s">
        <v>312</v>
      </c>
      <c r="B147" s="34" t="n">
        <v>46174</v>
      </c>
      <c r="C147" s="32" t="s">
        <v>107</v>
      </c>
      <c r="D147" s="32" t="s">
        <v>131</v>
      </c>
      <c r="E147" s="32" t="s">
        <v>136</v>
      </c>
      <c r="F147" s="32" t="s">
        <v>109</v>
      </c>
      <c r="G147" s="32" t="s">
        <v>137</v>
      </c>
      <c r="H147" s="35" t="n">
        <v>1.5</v>
      </c>
      <c r="I147" s="36" t="n">
        <v>4</v>
      </c>
      <c r="J147" s="32" t="s">
        <v>138</v>
      </c>
      <c r="K147" s="32" t="n">
        <v>6</v>
      </c>
      <c r="L147" s="22" t="str">
        <f aca="false">IF(C147="","",IFERROR(INDEX(Parc!$B$2:$B$51,MATCH(C147,Parc!$A$2:$A$51,0)),"Code inconnu"))</f>
        <v>Convoyeur à rouleaux motorisé</v>
      </c>
      <c r="M147" s="37" t="n">
        <f aca="false">IF(J147="",0,K147*IFERROR(INDEX(Listes!$G$2:$G$21,MATCH(J147,Listes!$E$2:$E$21,0)),0))</f>
        <v>37.2</v>
      </c>
      <c r="N147" s="38"/>
      <c r="O147" s="37" t="n">
        <f aca="false">IF(A147="","",M147+N147)</f>
        <v>37.2</v>
      </c>
      <c r="P147" s="27" t="n">
        <f aca="false">IF(B147="","",DATE(YEAR(B147),MONTH(B147),1))</f>
        <v>46174</v>
      </c>
    </row>
    <row r="148" customFormat="false" ht="15" hidden="false" customHeight="false" outlineLevel="0" collapsed="false">
      <c r="A148" s="32" t="s">
        <v>313</v>
      </c>
      <c r="B148" s="34" t="n">
        <v>46177</v>
      </c>
      <c r="C148" s="32" t="s">
        <v>83</v>
      </c>
      <c r="D148" s="32" t="s">
        <v>131</v>
      </c>
      <c r="E148" s="32" t="s">
        <v>140</v>
      </c>
      <c r="F148" s="32" t="s">
        <v>80</v>
      </c>
      <c r="G148" s="32" t="s">
        <v>137</v>
      </c>
      <c r="H148" s="35" t="n">
        <v>1.5</v>
      </c>
      <c r="I148" s="36" t="n">
        <v>0.5</v>
      </c>
      <c r="J148" s="32"/>
      <c r="K148" s="32"/>
      <c r="L148" s="22" t="str">
        <f aca="false">IF(C148="","",IFERROR(INDEX(Parc!$B$2:$B$51,MATCH(C148,Parc!$A$2:$A$51,0)),"Code inconnu"))</f>
        <v>Poste à souder MIG n° 3</v>
      </c>
      <c r="M148" s="37" t="n">
        <f aca="false">IF(J148="",0,K148*IFERROR(INDEX(Listes!$G$2:$G$21,MATCH(J148,Listes!$E$2:$E$21,0)),0))</f>
        <v>0</v>
      </c>
      <c r="N148" s="38" t="n">
        <v>81</v>
      </c>
      <c r="O148" s="37" t="n">
        <f aca="false">IF(A148="","",M148+N148)</f>
        <v>81</v>
      </c>
      <c r="P148" s="27" t="n">
        <f aca="false">IF(B148="","",DATE(YEAR(B148),MONTH(B148),1))</f>
        <v>46174</v>
      </c>
    </row>
    <row r="149" customFormat="false" ht="15" hidden="false" customHeight="false" outlineLevel="0" collapsed="false">
      <c r="A149" s="32" t="s">
        <v>314</v>
      </c>
      <c r="B149" s="34" t="n">
        <v>46178</v>
      </c>
      <c r="C149" s="32" t="s">
        <v>88</v>
      </c>
      <c r="D149" s="32" t="s">
        <v>131</v>
      </c>
      <c r="E149" s="32" t="s">
        <v>176</v>
      </c>
      <c r="F149" s="32" t="s">
        <v>90</v>
      </c>
      <c r="G149" s="32" t="s">
        <v>137</v>
      </c>
      <c r="H149" s="35" t="n">
        <v>1.5</v>
      </c>
      <c r="I149" s="36" t="n">
        <v>2</v>
      </c>
      <c r="J149" s="32" t="s">
        <v>160</v>
      </c>
      <c r="K149" s="32" t="n">
        <v>2</v>
      </c>
      <c r="L149" s="22" t="str">
        <f aca="false">IF(C149="","",IFERROR(INDEX(Parc!$B$2:$B$51,MATCH(C149,Parc!$A$2:$A$51,0)),"Code inconnu"))</f>
        <v>Presse plieuse hydraulique 100 t</v>
      </c>
      <c r="M149" s="37" t="n">
        <f aca="false">IF(J149="",0,K149*IFERROR(INDEX(Listes!$G$2:$G$21,MATCH(J149,Listes!$E$2:$E$21,0)),0))</f>
        <v>156</v>
      </c>
      <c r="N149" s="38" t="n">
        <v>46</v>
      </c>
      <c r="O149" s="37" t="n">
        <f aca="false">IF(A149="","",M149+N149)</f>
        <v>202</v>
      </c>
      <c r="P149" s="27" t="n">
        <f aca="false">IF(B149="","",DATE(YEAR(B149),MONTH(B149),1))</f>
        <v>46174</v>
      </c>
    </row>
    <row r="150" customFormat="false" ht="15" hidden="false" customHeight="false" outlineLevel="0" collapsed="false">
      <c r="A150" s="32" t="s">
        <v>315</v>
      </c>
      <c r="B150" s="34" t="n">
        <v>46181</v>
      </c>
      <c r="C150" s="32" t="s">
        <v>107</v>
      </c>
      <c r="D150" s="32" t="s">
        <v>142</v>
      </c>
      <c r="E150" s="32" t="s">
        <v>143</v>
      </c>
      <c r="F150" s="32" t="s">
        <v>144</v>
      </c>
      <c r="G150" s="32" t="s">
        <v>137</v>
      </c>
      <c r="H150" s="35" t="n">
        <v>1</v>
      </c>
      <c r="I150" s="36" t="n">
        <v>0</v>
      </c>
      <c r="J150" s="32"/>
      <c r="K150" s="32"/>
      <c r="L150" s="22" t="str">
        <f aca="false">IF(C150="","",IFERROR(INDEX(Parc!$B$2:$B$51,MATCH(C150,Parc!$A$2:$A$51,0)),"Code inconnu"))</f>
        <v>Convoyeur à rouleaux motorisé</v>
      </c>
      <c r="M150" s="37" t="n">
        <f aca="false">IF(J150="",0,K150*IFERROR(INDEX(Listes!$G$2:$G$21,MATCH(J150,Listes!$E$2:$E$21,0)),0))</f>
        <v>0</v>
      </c>
      <c r="N150" s="38"/>
      <c r="O150" s="37" t="n">
        <f aca="false">IF(A150="","",M150+N150)</f>
        <v>0</v>
      </c>
      <c r="P150" s="27" t="n">
        <f aca="false">IF(B150="","",DATE(YEAR(B150),MONTH(B150),1))</f>
        <v>46174</v>
      </c>
    </row>
    <row r="151" customFormat="false" ht="15" hidden="false" customHeight="false" outlineLevel="0" collapsed="false">
      <c r="A151" s="32" t="s">
        <v>316</v>
      </c>
      <c r="B151" s="34" t="n">
        <v>46183</v>
      </c>
      <c r="C151" s="32" t="s">
        <v>78</v>
      </c>
      <c r="D151" s="32" t="s">
        <v>131</v>
      </c>
      <c r="E151" s="32" t="s">
        <v>140</v>
      </c>
      <c r="F151" s="32" t="s">
        <v>80</v>
      </c>
      <c r="G151" s="32" t="s">
        <v>137</v>
      </c>
      <c r="H151" s="35" t="n">
        <v>0.5</v>
      </c>
      <c r="I151" s="36" t="n">
        <v>1</v>
      </c>
      <c r="J151" s="32"/>
      <c r="K151" s="32"/>
      <c r="L151" s="22" t="str">
        <f aca="false">IF(C151="","",IFERROR(INDEX(Parc!$B$2:$B$51,MATCH(C151,Parc!$A$2:$A$51,0)),"Code inconnu"))</f>
        <v>Poste à souder MIG n° 1</v>
      </c>
      <c r="M151" s="37" t="n">
        <f aca="false">IF(J151="",0,K151*IFERROR(INDEX(Listes!$G$2:$G$21,MATCH(J151,Listes!$E$2:$E$21,0)),0))</f>
        <v>0</v>
      </c>
      <c r="N151" s="38" t="n">
        <v>54</v>
      </c>
      <c r="O151" s="37" t="n">
        <f aca="false">IF(A151="","",M151+N151)</f>
        <v>54</v>
      </c>
      <c r="P151" s="27" t="n">
        <f aca="false">IF(B151="","",DATE(YEAR(B151),MONTH(B151),1))</f>
        <v>46174</v>
      </c>
    </row>
    <row r="152" customFormat="false" ht="15" hidden="false" customHeight="false" outlineLevel="0" collapsed="false">
      <c r="A152" s="32" t="s">
        <v>317</v>
      </c>
      <c r="B152" s="34" t="n">
        <v>46183</v>
      </c>
      <c r="C152" s="32" t="s">
        <v>104</v>
      </c>
      <c r="D152" s="32" t="s">
        <v>142</v>
      </c>
      <c r="E152" s="32" t="s">
        <v>197</v>
      </c>
      <c r="F152" s="32" t="s">
        <v>133</v>
      </c>
      <c r="G152" s="32" t="s">
        <v>134</v>
      </c>
      <c r="H152" s="35" t="n">
        <v>3</v>
      </c>
      <c r="I152" s="36" t="n">
        <v>3</v>
      </c>
      <c r="J152" s="32"/>
      <c r="K152" s="32"/>
      <c r="L152" s="22" t="str">
        <f aca="false">IF(C152="","",IFERROR(INDEX(Parc!$B$2:$B$51,MATCH(C152,Parc!$A$2:$A$51,0)),"Code inconnu"))</f>
        <v>Chariot élévateur électrique 2,5 t</v>
      </c>
      <c r="M152" s="37" t="n">
        <f aca="false">IF(J152="",0,K152*IFERROR(INDEX(Listes!$G$2:$G$21,MATCH(J152,Listes!$E$2:$E$21,0)),0))</f>
        <v>0</v>
      </c>
      <c r="N152" s="38" t="n">
        <v>280</v>
      </c>
      <c r="O152" s="37" t="n">
        <f aca="false">IF(A152="","",M152+N152)</f>
        <v>280</v>
      </c>
      <c r="P152" s="27" t="n">
        <f aca="false">IF(B152="","",DATE(YEAR(B152),MONTH(B152),1))</f>
        <v>46174</v>
      </c>
    </row>
    <row r="153" customFormat="false" ht="15" hidden="false" customHeight="false" outlineLevel="0" collapsed="false">
      <c r="A153" s="32" t="s">
        <v>318</v>
      </c>
      <c r="B153" s="34" t="n">
        <v>46188</v>
      </c>
      <c r="C153" s="32" t="s">
        <v>110</v>
      </c>
      <c r="D153" s="32" t="s">
        <v>131</v>
      </c>
      <c r="E153" s="32" t="s">
        <v>155</v>
      </c>
      <c r="F153" s="32" t="s">
        <v>144</v>
      </c>
      <c r="G153" s="32" t="s">
        <v>156</v>
      </c>
      <c r="H153" s="35" t="n">
        <v>1.5</v>
      </c>
      <c r="I153" s="36" t="n">
        <v>1</v>
      </c>
      <c r="J153" s="32"/>
      <c r="K153" s="32"/>
      <c r="L153" s="22" t="str">
        <f aca="false">IF(C153="","",IFERROR(INDEX(Parc!$B$2:$B$51,MATCH(C153,Parc!$A$2:$A$51,0)),"Code inconnu"))</f>
        <v>Installation électrique de l'atelier</v>
      </c>
      <c r="M153" s="37" t="n">
        <f aca="false">IF(J153="",0,K153*IFERROR(INDEX(Listes!$G$2:$G$21,MATCH(J153,Listes!$E$2:$E$21,0)),0))</f>
        <v>0</v>
      </c>
      <c r="N153" s="38" t="n">
        <v>147</v>
      </c>
      <c r="O153" s="37" t="n">
        <f aca="false">IF(A153="","",M153+N153)</f>
        <v>147</v>
      </c>
      <c r="P153" s="27" t="n">
        <f aca="false">IF(B153="","",DATE(YEAR(B153),MONTH(B153),1))</f>
        <v>46174</v>
      </c>
    </row>
    <row r="154" customFormat="false" ht="15" hidden="false" customHeight="false" outlineLevel="0" collapsed="false">
      <c r="A154" s="32" t="s">
        <v>319</v>
      </c>
      <c r="B154" s="34" t="n">
        <v>46192</v>
      </c>
      <c r="C154" s="32" t="s">
        <v>88</v>
      </c>
      <c r="D154" s="32" t="s">
        <v>131</v>
      </c>
      <c r="E154" s="32" t="s">
        <v>240</v>
      </c>
      <c r="F154" s="32" t="s">
        <v>90</v>
      </c>
      <c r="G154" s="32" t="s">
        <v>137</v>
      </c>
      <c r="H154" s="35" t="n">
        <v>1</v>
      </c>
      <c r="I154" s="36" t="n">
        <v>4</v>
      </c>
      <c r="J154" s="32"/>
      <c r="K154" s="32"/>
      <c r="L154" s="22" t="str">
        <f aca="false">IF(C154="","",IFERROR(INDEX(Parc!$B$2:$B$51,MATCH(C154,Parc!$A$2:$A$51,0)),"Code inconnu"))</f>
        <v>Presse plieuse hydraulique 100 t</v>
      </c>
      <c r="M154" s="37" t="n">
        <f aca="false">IF(J154="",0,K154*IFERROR(INDEX(Listes!$G$2:$G$21,MATCH(J154,Listes!$E$2:$E$21,0)),0))</f>
        <v>0</v>
      </c>
      <c r="N154" s="38" t="n">
        <v>89</v>
      </c>
      <c r="O154" s="37" t="n">
        <f aca="false">IF(A154="","",M154+N154)</f>
        <v>89</v>
      </c>
      <c r="P154" s="27" t="n">
        <f aca="false">IF(B154="","",DATE(YEAR(B154),MONTH(B154),1))</f>
        <v>46174</v>
      </c>
    </row>
    <row r="155" customFormat="false" ht="15" hidden="false" customHeight="false" outlineLevel="0" collapsed="false">
      <c r="A155" s="32" t="s">
        <v>320</v>
      </c>
      <c r="B155" s="34" t="n">
        <v>46196</v>
      </c>
      <c r="C155" s="32" t="s">
        <v>107</v>
      </c>
      <c r="D155" s="32" t="s">
        <v>131</v>
      </c>
      <c r="E155" s="32" t="s">
        <v>136</v>
      </c>
      <c r="F155" s="32" t="s">
        <v>109</v>
      </c>
      <c r="G155" s="32" t="s">
        <v>137</v>
      </c>
      <c r="H155" s="35" t="n">
        <v>2</v>
      </c>
      <c r="I155" s="36" t="n">
        <v>1</v>
      </c>
      <c r="J155" s="32" t="s">
        <v>138</v>
      </c>
      <c r="K155" s="32" t="n">
        <v>2</v>
      </c>
      <c r="L155" s="22" t="str">
        <f aca="false">IF(C155="","",IFERROR(INDEX(Parc!$B$2:$B$51,MATCH(C155,Parc!$A$2:$A$51,0)),"Code inconnu"))</f>
        <v>Convoyeur à rouleaux motorisé</v>
      </c>
      <c r="M155" s="37" t="n">
        <f aca="false">IF(J155="",0,K155*IFERROR(INDEX(Listes!$G$2:$G$21,MATCH(J155,Listes!$E$2:$E$21,0)),0))</f>
        <v>12.4</v>
      </c>
      <c r="N155" s="38"/>
      <c r="O155" s="37" t="n">
        <f aca="false">IF(A155="","",M155+N155)</f>
        <v>12.4</v>
      </c>
      <c r="P155" s="27" t="n">
        <f aca="false">IF(B155="","",DATE(YEAR(B155),MONTH(B155),1))</f>
        <v>46174</v>
      </c>
    </row>
    <row r="156" customFormat="false" ht="15" hidden="false" customHeight="false" outlineLevel="0" collapsed="false">
      <c r="A156" s="32" t="s">
        <v>321</v>
      </c>
      <c r="B156" s="34" t="n">
        <v>46197</v>
      </c>
      <c r="C156" s="32" t="s">
        <v>115</v>
      </c>
      <c r="D156" s="32" t="s">
        <v>131</v>
      </c>
      <c r="E156" s="32" t="s">
        <v>199</v>
      </c>
      <c r="F156" s="32" t="s">
        <v>144</v>
      </c>
      <c r="G156" s="32" t="s">
        <v>144</v>
      </c>
      <c r="H156" s="35" t="n">
        <v>0.25</v>
      </c>
      <c r="I156" s="36" t="n">
        <v>0</v>
      </c>
      <c r="J156" s="32" t="s">
        <v>200</v>
      </c>
      <c r="K156" s="32" t="n">
        <v>1</v>
      </c>
      <c r="L156" s="22" t="str">
        <f aca="false">IF(C156="","",IFERROR(INDEX(Parc!$B$2:$B$51,MATCH(C156,Parc!$A$2:$A$51,0)),"Code inconnu"))</f>
        <v>Accessoires de levage (élingues, manilles)</v>
      </c>
      <c r="M156" s="37" t="n">
        <f aca="false">IF(J156="",0,K156*IFERROR(INDEX(Listes!$G$2:$G$21,MATCH(J156,Listes!$E$2:$E$21,0)),0))</f>
        <v>18.5</v>
      </c>
      <c r="N156" s="38"/>
      <c r="O156" s="37" t="n">
        <f aca="false">IF(A156="","",M156+N156)</f>
        <v>18.5</v>
      </c>
      <c r="P156" s="27" t="n">
        <f aca="false">IF(B156="","",DATE(YEAR(B156),MONTH(B156),1))</f>
        <v>46174</v>
      </c>
    </row>
    <row r="157" customFormat="false" ht="15" hidden="false" customHeight="false" outlineLevel="0" collapsed="false">
      <c r="A157" s="32" t="s">
        <v>322</v>
      </c>
      <c r="B157" s="34" t="n">
        <v>46198</v>
      </c>
      <c r="C157" s="32" t="s">
        <v>78</v>
      </c>
      <c r="D157" s="32" t="s">
        <v>131</v>
      </c>
      <c r="E157" s="32" t="s">
        <v>140</v>
      </c>
      <c r="F157" s="32" t="s">
        <v>80</v>
      </c>
      <c r="G157" s="32" t="s">
        <v>137</v>
      </c>
      <c r="H157" s="35" t="n">
        <v>1</v>
      </c>
      <c r="I157" s="36" t="n">
        <v>1</v>
      </c>
      <c r="J157" s="32"/>
      <c r="K157" s="32"/>
      <c r="L157" s="22" t="str">
        <f aca="false">IF(C157="","",IFERROR(INDEX(Parc!$B$2:$B$51,MATCH(C157,Parc!$A$2:$A$51,0)),"Code inconnu"))</f>
        <v>Poste à souder MIG n° 1</v>
      </c>
      <c r="M157" s="37" t="n">
        <f aca="false">IF(J157="",0,K157*IFERROR(INDEX(Listes!$G$2:$G$21,MATCH(J157,Listes!$E$2:$E$21,0)),0))</f>
        <v>0</v>
      </c>
      <c r="N157" s="38" t="n">
        <v>34</v>
      </c>
      <c r="O157" s="37" t="n">
        <f aca="false">IF(A157="","",M157+N157)</f>
        <v>34</v>
      </c>
      <c r="P157" s="27" t="n">
        <f aca="false">IF(B157="","",DATE(YEAR(B157),MONTH(B157),1))</f>
        <v>46174</v>
      </c>
    </row>
    <row r="158" customFormat="false" ht="15" hidden="false" customHeight="false" outlineLevel="0" collapsed="false">
      <c r="A158" s="32" t="s">
        <v>323</v>
      </c>
      <c r="B158" s="34" t="n">
        <v>46204</v>
      </c>
      <c r="C158" s="32" t="s">
        <v>75</v>
      </c>
      <c r="D158" s="32" t="s">
        <v>131</v>
      </c>
      <c r="E158" s="32" t="s">
        <v>136</v>
      </c>
      <c r="F158" s="32" t="s">
        <v>73</v>
      </c>
      <c r="G158" s="32" t="s">
        <v>137</v>
      </c>
      <c r="H158" s="35" t="n">
        <v>1.5</v>
      </c>
      <c r="I158" s="36" t="n">
        <v>1</v>
      </c>
      <c r="J158" s="32" t="s">
        <v>138</v>
      </c>
      <c r="K158" s="32" t="n">
        <v>2</v>
      </c>
      <c r="L158" s="22" t="str">
        <f aca="false">IF(C158="","",IFERROR(INDEX(Parc!$B$2:$B$51,MATCH(C158,Parc!$A$2:$A$51,0)),"Code inconnu"))</f>
        <v>Tronçonneuse à disque</v>
      </c>
      <c r="M158" s="37" t="n">
        <f aca="false">IF(J158="",0,K158*IFERROR(INDEX(Listes!$G$2:$G$21,MATCH(J158,Listes!$E$2:$E$21,0)),0))</f>
        <v>12.4</v>
      </c>
      <c r="N158" s="38"/>
      <c r="O158" s="37" t="n">
        <f aca="false">IF(A158="","",M158+N158)</f>
        <v>12.4</v>
      </c>
      <c r="P158" s="27" t="n">
        <f aca="false">IF(B158="","",DATE(YEAR(B158),MONTH(B158),1))</f>
        <v>46204</v>
      </c>
    </row>
    <row r="159" customFormat="false" ht="15" hidden="false" customHeight="false" outlineLevel="0" collapsed="false">
      <c r="A159" s="32" t="s">
        <v>324</v>
      </c>
      <c r="B159" s="34" t="n">
        <v>46205</v>
      </c>
      <c r="C159" s="32" t="s">
        <v>96</v>
      </c>
      <c r="D159" s="32" t="s">
        <v>131</v>
      </c>
      <c r="E159" s="32" t="s">
        <v>136</v>
      </c>
      <c r="F159" s="32" t="s">
        <v>144</v>
      </c>
      <c r="G159" s="32" t="s">
        <v>137</v>
      </c>
      <c r="H159" s="35" t="n">
        <v>1.5</v>
      </c>
      <c r="I159" s="36" t="n">
        <v>0.5</v>
      </c>
      <c r="J159" s="32" t="s">
        <v>138</v>
      </c>
      <c r="K159" s="32" t="n">
        <v>4</v>
      </c>
      <c r="L159" s="22" t="str">
        <f aca="false">IF(C159="","",IFERROR(INDEX(Parc!$B$2:$B$51,MATCH(C159,Parc!$A$2:$A$51,0)),"Code inconnu"))</f>
        <v>Compresseur à vis 15 kW</v>
      </c>
      <c r="M159" s="37" t="n">
        <f aca="false">IF(J159="",0,K159*IFERROR(INDEX(Listes!$G$2:$G$21,MATCH(J159,Listes!$E$2:$E$21,0)),0))</f>
        <v>24.8</v>
      </c>
      <c r="N159" s="38"/>
      <c r="O159" s="37" t="n">
        <f aca="false">IF(A159="","",M159+N159)</f>
        <v>24.8</v>
      </c>
      <c r="P159" s="27" t="n">
        <f aca="false">IF(B159="","",DATE(YEAR(B159),MONTH(B159),1))</f>
        <v>46204</v>
      </c>
    </row>
    <row r="160" customFormat="false" ht="15" hidden="false" customHeight="false" outlineLevel="0" collapsed="false">
      <c r="A160" s="32" t="s">
        <v>325</v>
      </c>
      <c r="B160" s="34" t="n">
        <v>46210</v>
      </c>
      <c r="C160" s="32" t="s">
        <v>88</v>
      </c>
      <c r="D160" s="32" t="s">
        <v>131</v>
      </c>
      <c r="E160" s="32" t="s">
        <v>240</v>
      </c>
      <c r="F160" s="32" t="s">
        <v>90</v>
      </c>
      <c r="G160" s="32" t="s">
        <v>137</v>
      </c>
      <c r="H160" s="35" t="n">
        <v>3</v>
      </c>
      <c r="I160" s="36" t="n">
        <v>2</v>
      </c>
      <c r="J160" s="32"/>
      <c r="K160" s="32"/>
      <c r="L160" s="22" t="str">
        <f aca="false">IF(C160="","",IFERROR(INDEX(Parc!$B$2:$B$51,MATCH(C160,Parc!$A$2:$A$51,0)),"Code inconnu"))</f>
        <v>Presse plieuse hydraulique 100 t</v>
      </c>
      <c r="M160" s="37" t="n">
        <f aca="false">IF(J160="",0,K160*IFERROR(INDEX(Listes!$G$2:$G$21,MATCH(J160,Listes!$E$2:$E$21,0)),0))</f>
        <v>0</v>
      </c>
      <c r="N160" s="38" t="n">
        <v>121</v>
      </c>
      <c r="O160" s="37" t="n">
        <f aca="false">IF(A160="","",M160+N160)</f>
        <v>121</v>
      </c>
      <c r="P160" s="27" t="n">
        <f aca="false">IF(B160="","",DATE(YEAR(B160),MONTH(B160),1))</f>
        <v>46204</v>
      </c>
    </row>
    <row r="161" customFormat="false" ht="15" hidden="false" customHeight="false" outlineLevel="0" collapsed="false">
      <c r="A161" s="32" t="s">
        <v>326</v>
      </c>
      <c r="B161" s="34" t="n">
        <v>46211</v>
      </c>
      <c r="C161" s="32" t="s">
        <v>78</v>
      </c>
      <c r="D161" s="32" t="s">
        <v>142</v>
      </c>
      <c r="E161" s="32" t="s">
        <v>151</v>
      </c>
      <c r="F161" s="32" t="s">
        <v>144</v>
      </c>
      <c r="G161" s="32" t="s">
        <v>137</v>
      </c>
      <c r="H161" s="35" t="n">
        <v>0.5</v>
      </c>
      <c r="I161" s="36" t="n">
        <v>0</v>
      </c>
      <c r="J161" s="32"/>
      <c r="K161" s="32"/>
      <c r="L161" s="22" t="str">
        <f aca="false">IF(C161="","",IFERROR(INDEX(Parc!$B$2:$B$51,MATCH(C161,Parc!$A$2:$A$51,0)),"Code inconnu"))</f>
        <v>Poste à souder MIG n° 1</v>
      </c>
      <c r="M161" s="37" t="n">
        <f aca="false">IF(J161="",0,K161*IFERROR(INDEX(Listes!$G$2:$G$21,MATCH(J161,Listes!$E$2:$E$21,0)),0))</f>
        <v>0</v>
      </c>
      <c r="N161" s="38"/>
      <c r="O161" s="37" t="n">
        <f aca="false">IF(A161="","",M161+N161)</f>
        <v>0</v>
      </c>
      <c r="P161" s="27" t="n">
        <f aca="false">IF(B161="","",DATE(YEAR(B161),MONTH(B161),1))</f>
        <v>46204</v>
      </c>
    </row>
    <row r="162" customFormat="false" ht="15" hidden="false" customHeight="false" outlineLevel="0" collapsed="false">
      <c r="A162" s="32" t="s">
        <v>327</v>
      </c>
      <c r="B162" s="34" t="n">
        <v>46211</v>
      </c>
      <c r="C162" s="32" t="s">
        <v>83</v>
      </c>
      <c r="D162" s="32" t="s">
        <v>142</v>
      </c>
      <c r="E162" s="32" t="s">
        <v>151</v>
      </c>
      <c r="F162" s="32" t="s">
        <v>144</v>
      </c>
      <c r="G162" s="32" t="s">
        <v>137</v>
      </c>
      <c r="H162" s="35" t="n">
        <v>0.5</v>
      </c>
      <c r="I162" s="36" t="n">
        <v>0</v>
      </c>
      <c r="J162" s="32"/>
      <c r="K162" s="32"/>
      <c r="L162" s="22" t="str">
        <f aca="false">IF(C162="","",IFERROR(INDEX(Parc!$B$2:$B$51,MATCH(C162,Parc!$A$2:$A$51,0)),"Code inconnu"))</f>
        <v>Poste à souder MIG n° 3</v>
      </c>
      <c r="M162" s="37" t="n">
        <f aca="false">IF(J162="",0,K162*IFERROR(INDEX(Listes!$G$2:$G$21,MATCH(J162,Listes!$E$2:$E$21,0)),0))</f>
        <v>0</v>
      </c>
      <c r="N162" s="38"/>
      <c r="O162" s="37" t="n">
        <f aca="false">IF(A162="","",M162+N162)</f>
        <v>0</v>
      </c>
      <c r="P162" s="27" t="n">
        <f aca="false">IF(B162="","",DATE(YEAR(B162),MONTH(B162),1))</f>
        <v>46204</v>
      </c>
    </row>
    <row r="163" customFormat="false" ht="15" hidden="false" customHeight="false" outlineLevel="0" collapsed="false">
      <c r="A163" s="32" t="s">
        <v>328</v>
      </c>
      <c r="B163" s="34" t="n">
        <v>46211</v>
      </c>
      <c r="C163" s="32" t="s">
        <v>96</v>
      </c>
      <c r="D163" s="32" t="s">
        <v>131</v>
      </c>
      <c r="E163" s="32" t="s">
        <v>136</v>
      </c>
      <c r="F163" s="32" t="s">
        <v>144</v>
      </c>
      <c r="G163" s="32" t="s">
        <v>137</v>
      </c>
      <c r="H163" s="35" t="n">
        <v>2.5</v>
      </c>
      <c r="I163" s="36" t="n">
        <v>1.5</v>
      </c>
      <c r="J163" s="32" t="s">
        <v>138</v>
      </c>
      <c r="K163" s="32" t="n">
        <v>6</v>
      </c>
      <c r="L163" s="22" t="str">
        <f aca="false">IF(C163="","",IFERROR(INDEX(Parc!$B$2:$B$51,MATCH(C163,Parc!$A$2:$A$51,0)),"Code inconnu"))</f>
        <v>Compresseur à vis 15 kW</v>
      </c>
      <c r="M163" s="37" t="n">
        <f aca="false">IF(J163="",0,K163*IFERROR(INDEX(Listes!$G$2:$G$21,MATCH(J163,Listes!$E$2:$E$21,0)),0))</f>
        <v>37.2</v>
      </c>
      <c r="N163" s="38"/>
      <c r="O163" s="37" t="n">
        <f aca="false">IF(A163="","",M163+N163)</f>
        <v>37.2</v>
      </c>
      <c r="P163" s="27" t="n">
        <f aca="false">IF(B163="","",DATE(YEAR(B163),MONTH(B163),1))</f>
        <v>46204</v>
      </c>
    </row>
    <row r="164" customFormat="false" ht="15" hidden="false" customHeight="false" outlineLevel="0" collapsed="false">
      <c r="A164" s="32" t="s">
        <v>329</v>
      </c>
      <c r="B164" s="34" t="n">
        <v>46211</v>
      </c>
      <c r="C164" s="32" t="s">
        <v>107</v>
      </c>
      <c r="D164" s="32" t="s">
        <v>142</v>
      </c>
      <c r="E164" s="32" t="s">
        <v>143</v>
      </c>
      <c r="F164" s="32" t="s">
        <v>144</v>
      </c>
      <c r="G164" s="32" t="s">
        <v>137</v>
      </c>
      <c r="H164" s="35" t="n">
        <v>1</v>
      </c>
      <c r="I164" s="36" t="n">
        <v>0</v>
      </c>
      <c r="J164" s="32"/>
      <c r="K164" s="32"/>
      <c r="L164" s="22" t="str">
        <f aca="false">IF(C164="","",IFERROR(INDEX(Parc!$B$2:$B$51,MATCH(C164,Parc!$A$2:$A$51,0)),"Code inconnu"))</f>
        <v>Convoyeur à rouleaux motorisé</v>
      </c>
      <c r="M164" s="37" t="n">
        <f aca="false">IF(J164="",0,K164*IFERROR(INDEX(Listes!$G$2:$G$21,MATCH(J164,Listes!$E$2:$E$21,0)),0))</f>
        <v>0</v>
      </c>
      <c r="N164" s="38"/>
      <c r="O164" s="37" t="n">
        <f aca="false">IF(A164="","",M164+N164)</f>
        <v>0</v>
      </c>
      <c r="P164" s="27" t="n">
        <f aca="false">IF(B164="","",DATE(YEAR(B164),MONTH(B164),1))</f>
        <v>46204</v>
      </c>
    </row>
    <row r="165" customFormat="false" ht="15" hidden="false" customHeight="false" outlineLevel="0" collapsed="false">
      <c r="A165" s="32" t="s">
        <v>330</v>
      </c>
      <c r="B165" s="34" t="n">
        <v>46218</v>
      </c>
      <c r="C165" s="32" t="s">
        <v>96</v>
      </c>
      <c r="D165" s="32" t="s">
        <v>142</v>
      </c>
      <c r="E165" s="32" t="s">
        <v>231</v>
      </c>
      <c r="F165" s="32" t="s">
        <v>144</v>
      </c>
      <c r="G165" s="32" t="s">
        <v>137</v>
      </c>
      <c r="H165" s="35" t="n">
        <v>2</v>
      </c>
      <c r="I165" s="36" t="n">
        <v>0</v>
      </c>
      <c r="J165" s="32"/>
      <c r="K165" s="32"/>
      <c r="L165" s="22" t="str">
        <f aca="false">IF(C165="","",IFERROR(INDEX(Parc!$B$2:$B$51,MATCH(C165,Parc!$A$2:$A$51,0)),"Code inconnu"))</f>
        <v>Compresseur à vis 15 kW</v>
      </c>
      <c r="M165" s="37" t="n">
        <f aca="false">IF(J165="",0,K165*IFERROR(INDEX(Listes!$G$2:$G$21,MATCH(J165,Listes!$E$2:$E$21,0)),0))</f>
        <v>0</v>
      </c>
      <c r="N165" s="38" t="n">
        <v>145</v>
      </c>
      <c r="O165" s="37" t="n">
        <f aca="false">IF(A165="","",M165+N165)</f>
        <v>145</v>
      </c>
      <c r="P165" s="27" t="n">
        <f aca="false">IF(B165="","",DATE(YEAR(B165),MONTH(B165),1))</f>
        <v>46204</v>
      </c>
    </row>
    <row r="166" customFormat="false" ht="15" hidden="false" customHeight="false" outlineLevel="0" collapsed="false">
      <c r="A166" s="32" t="s">
        <v>331</v>
      </c>
      <c r="B166" s="34" t="n">
        <v>46224</v>
      </c>
      <c r="C166" s="32" t="s">
        <v>71</v>
      </c>
      <c r="D166" s="32" t="s">
        <v>142</v>
      </c>
      <c r="E166" s="32" t="s">
        <v>162</v>
      </c>
      <c r="F166" s="32" t="s">
        <v>73</v>
      </c>
      <c r="G166" s="32" t="s">
        <v>137</v>
      </c>
      <c r="H166" s="35" t="n">
        <v>1</v>
      </c>
      <c r="I166" s="36" t="n">
        <v>0.5</v>
      </c>
      <c r="J166" s="32"/>
      <c r="K166" s="32"/>
      <c r="L166" s="22" t="str">
        <f aca="false">IF(C166="","",IFERROR(INDEX(Parc!$B$2:$B$51,MATCH(C166,Parc!$A$2:$A$51,0)),"Code inconnu"))</f>
        <v>Scie à ruban</v>
      </c>
      <c r="M166" s="37" t="n">
        <f aca="false">IF(J166="",0,K166*IFERROR(INDEX(Listes!$G$2:$G$21,MATCH(J166,Listes!$E$2:$E$21,0)),0))</f>
        <v>0</v>
      </c>
      <c r="N166" s="38"/>
      <c r="O166" s="37" t="n">
        <f aca="false">IF(A166="","",M166+N166)</f>
        <v>0</v>
      </c>
      <c r="P166" s="27" t="n">
        <f aca="false">IF(B166="","",DATE(YEAR(B166),MONTH(B166),1))</f>
        <v>46204</v>
      </c>
    </row>
    <row r="167" customFormat="false" ht="15" hidden="false" customHeight="false" outlineLevel="0" collapsed="false">
      <c r="A167" s="32" t="s">
        <v>332</v>
      </c>
      <c r="B167" s="34" t="n">
        <v>46224</v>
      </c>
      <c r="C167" s="32" t="s">
        <v>115</v>
      </c>
      <c r="D167" s="32" t="s">
        <v>131</v>
      </c>
      <c r="E167" s="32" t="s">
        <v>199</v>
      </c>
      <c r="F167" s="32" t="s">
        <v>144</v>
      </c>
      <c r="G167" s="32" t="s">
        <v>144</v>
      </c>
      <c r="H167" s="35" t="n">
        <v>0.25</v>
      </c>
      <c r="I167" s="36" t="n">
        <v>0</v>
      </c>
      <c r="J167" s="32" t="s">
        <v>200</v>
      </c>
      <c r="K167" s="32" t="n">
        <v>2</v>
      </c>
      <c r="L167" s="22" t="str">
        <f aca="false">IF(C167="","",IFERROR(INDEX(Parc!$B$2:$B$51,MATCH(C167,Parc!$A$2:$A$51,0)),"Code inconnu"))</f>
        <v>Accessoires de levage (élingues, manilles)</v>
      </c>
      <c r="M167" s="37" t="n">
        <f aca="false">IF(J167="",0,K167*IFERROR(INDEX(Listes!$G$2:$G$21,MATCH(J167,Listes!$E$2:$E$21,0)),0))</f>
        <v>37</v>
      </c>
      <c r="N167" s="38"/>
      <c r="O167" s="37" t="n">
        <f aca="false">IF(A167="","",M167+N167)</f>
        <v>37</v>
      </c>
      <c r="P167" s="27" t="n">
        <f aca="false">IF(B167="","",DATE(YEAR(B167),MONTH(B167),1))</f>
        <v>46204</v>
      </c>
    </row>
    <row r="168" customFormat="false" ht="15" hidden="false" customHeight="false" outlineLevel="0" collapsed="false">
      <c r="A168" s="32" t="s">
        <v>333</v>
      </c>
      <c r="B168" s="34" t="n">
        <v>46225</v>
      </c>
      <c r="C168" s="32" t="s">
        <v>96</v>
      </c>
      <c r="D168" s="32" t="s">
        <v>131</v>
      </c>
      <c r="E168" s="32" t="s">
        <v>187</v>
      </c>
      <c r="F168" s="32" t="s">
        <v>144</v>
      </c>
      <c r="G168" s="32" t="s">
        <v>137</v>
      </c>
      <c r="H168" s="35" t="n">
        <v>1.5</v>
      </c>
      <c r="I168" s="36" t="n">
        <v>1</v>
      </c>
      <c r="J168" s="32"/>
      <c r="K168" s="32"/>
      <c r="L168" s="22" t="str">
        <f aca="false">IF(C168="","",IFERROR(INDEX(Parc!$B$2:$B$51,MATCH(C168,Parc!$A$2:$A$51,0)),"Code inconnu"))</f>
        <v>Compresseur à vis 15 kW</v>
      </c>
      <c r="M168" s="37" t="n">
        <f aca="false">IF(J168="",0,K168*IFERROR(INDEX(Listes!$G$2:$G$21,MATCH(J168,Listes!$E$2:$E$21,0)),0))</f>
        <v>0</v>
      </c>
      <c r="N168" s="38" t="n">
        <v>48</v>
      </c>
      <c r="O168" s="37" t="n">
        <f aca="false">IF(A168="","",M168+N168)</f>
        <v>48</v>
      </c>
      <c r="P168" s="27" t="n">
        <f aca="false">IF(B168="","",DATE(YEAR(B168),MONTH(B168),1))</f>
        <v>46204</v>
      </c>
    </row>
    <row r="169" customFormat="false" ht="15" hidden="false" customHeight="false" outlineLevel="0" collapsed="false">
      <c r="A169" s="32" t="s">
        <v>334</v>
      </c>
      <c r="B169" s="34" t="n">
        <v>46226</v>
      </c>
      <c r="C169" s="32" t="s">
        <v>83</v>
      </c>
      <c r="D169" s="32" t="s">
        <v>131</v>
      </c>
      <c r="E169" s="32" t="s">
        <v>140</v>
      </c>
      <c r="F169" s="32" t="s">
        <v>80</v>
      </c>
      <c r="G169" s="32" t="s">
        <v>137</v>
      </c>
      <c r="H169" s="35" t="n">
        <v>1</v>
      </c>
      <c r="I169" s="36" t="n">
        <v>0.5</v>
      </c>
      <c r="J169" s="32"/>
      <c r="K169" s="32"/>
      <c r="L169" s="22" t="str">
        <f aca="false">IF(C169="","",IFERROR(INDEX(Parc!$B$2:$B$51,MATCH(C169,Parc!$A$2:$A$51,0)),"Code inconnu"))</f>
        <v>Poste à souder MIG n° 3</v>
      </c>
      <c r="M169" s="37" t="n">
        <f aca="false">IF(J169="",0,K169*IFERROR(INDEX(Listes!$G$2:$G$21,MATCH(J169,Listes!$E$2:$E$21,0)),0))</f>
        <v>0</v>
      </c>
      <c r="N169" s="38" t="n">
        <v>24</v>
      </c>
      <c r="O169" s="37" t="n">
        <f aca="false">IF(A169="","",M169+N169)</f>
        <v>24</v>
      </c>
      <c r="P169" s="27" t="n">
        <f aca="false">IF(B169="","",DATE(YEAR(B169),MONTH(B169),1))</f>
        <v>46204</v>
      </c>
    </row>
    <row r="170" customFormat="false" ht="15" hidden="false" customHeight="false" outlineLevel="0" collapsed="false">
      <c r="A170" s="32" t="s">
        <v>335</v>
      </c>
      <c r="B170" s="34" t="n">
        <v>46226</v>
      </c>
      <c r="C170" s="32" t="s">
        <v>107</v>
      </c>
      <c r="D170" s="32" t="s">
        <v>131</v>
      </c>
      <c r="E170" s="32" t="s">
        <v>136</v>
      </c>
      <c r="F170" s="32" t="s">
        <v>109</v>
      </c>
      <c r="G170" s="32" t="s">
        <v>137</v>
      </c>
      <c r="H170" s="35" t="n">
        <v>1.5</v>
      </c>
      <c r="I170" s="36" t="n">
        <v>1.5</v>
      </c>
      <c r="J170" s="32" t="s">
        <v>138</v>
      </c>
      <c r="K170" s="32" t="n">
        <v>4</v>
      </c>
      <c r="L170" s="22" t="str">
        <f aca="false">IF(C170="","",IFERROR(INDEX(Parc!$B$2:$B$51,MATCH(C170,Parc!$A$2:$A$51,0)),"Code inconnu"))</f>
        <v>Convoyeur à rouleaux motorisé</v>
      </c>
      <c r="M170" s="37" t="n">
        <f aca="false">IF(J170="",0,K170*IFERROR(INDEX(Listes!$G$2:$G$21,MATCH(J170,Listes!$E$2:$E$21,0)),0))</f>
        <v>24.8</v>
      </c>
      <c r="N170" s="38"/>
      <c r="O170" s="37" t="n">
        <f aca="false">IF(A170="","",M170+N170)</f>
        <v>24.8</v>
      </c>
      <c r="P170" s="27" t="n">
        <f aca="false">IF(B170="","",DATE(YEAR(B170),MONTH(B170),1))</f>
        <v>46204</v>
      </c>
    </row>
    <row r="171" customFormat="false" ht="15" hidden="false" customHeight="false" outlineLevel="0" collapsed="false">
      <c r="A171" s="32" t="s">
        <v>336</v>
      </c>
      <c r="B171" s="34" t="n">
        <v>46232</v>
      </c>
      <c r="C171" s="32" t="s">
        <v>96</v>
      </c>
      <c r="D171" s="32" t="s">
        <v>131</v>
      </c>
      <c r="E171" s="32" t="s">
        <v>136</v>
      </c>
      <c r="F171" s="32" t="s">
        <v>144</v>
      </c>
      <c r="G171" s="32" t="s">
        <v>137</v>
      </c>
      <c r="H171" s="35" t="n">
        <v>2</v>
      </c>
      <c r="I171" s="36" t="n">
        <v>0.5</v>
      </c>
      <c r="J171" s="32" t="s">
        <v>138</v>
      </c>
      <c r="K171" s="32" t="n">
        <v>6</v>
      </c>
      <c r="L171" s="22" t="str">
        <f aca="false">IF(C171="","",IFERROR(INDEX(Parc!$B$2:$B$51,MATCH(C171,Parc!$A$2:$A$51,0)),"Code inconnu"))</f>
        <v>Compresseur à vis 15 kW</v>
      </c>
      <c r="M171" s="37" t="n">
        <f aca="false">IF(J171="",0,K171*IFERROR(INDEX(Listes!$G$2:$G$21,MATCH(J171,Listes!$E$2:$E$21,0)),0))</f>
        <v>37.2</v>
      </c>
      <c r="N171" s="38"/>
      <c r="O171" s="37" t="n">
        <f aca="false">IF(A171="","",M171+N171)</f>
        <v>37.2</v>
      </c>
      <c r="P171" s="27" t="n">
        <f aca="false">IF(B171="","",DATE(YEAR(B171),MONTH(B171),1))</f>
        <v>46204</v>
      </c>
    </row>
    <row r="172" customFormat="false" ht="15" hidden="false" customHeight="false" outlineLevel="0" collapsed="false">
      <c r="A172" s="32" t="s">
        <v>337</v>
      </c>
      <c r="B172" s="34" t="n">
        <v>46234</v>
      </c>
      <c r="C172" s="32" t="s">
        <v>83</v>
      </c>
      <c r="D172" s="32" t="s">
        <v>131</v>
      </c>
      <c r="E172" s="32" t="s">
        <v>140</v>
      </c>
      <c r="F172" s="32" t="s">
        <v>80</v>
      </c>
      <c r="G172" s="32" t="s">
        <v>137</v>
      </c>
      <c r="H172" s="35" t="n">
        <v>1</v>
      </c>
      <c r="I172" s="36" t="n">
        <v>1</v>
      </c>
      <c r="J172" s="32"/>
      <c r="K172" s="32"/>
      <c r="L172" s="22" t="str">
        <f aca="false">IF(C172="","",IFERROR(INDEX(Parc!$B$2:$B$51,MATCH(C172,Parc!$A$2:$A$51,0)),"Code inconnu"))</f>
        <v>Poste à souder MIG n° 3</v>
      </c>
      <c r="M172" s="37" t="n">
        <f aca="false">IF(J172="",0,K172*IFERROR(INDEX(Listes!$G$2:$G$21,MATCH(J172,Listes!$E$2:$E$21,0)),0))</f>
        <v>0</v>
      </c>
      <c r="N172" s="38" t="n">
        <v>46</v>
      </c>
      <c r="O172" s="37" t="n">
        <f aca="false">IF(A172="","",M172+N172)</f>
        <v>46</v>
      </c>
      <c r="P172" s="27" t="n">
        <f aca="false">IF(B172="","",DATE(YEAR(B172),MONTH(B172),1))</f>
        <v>46204</v>
      </c>
    </row>
    <row r="173" customFormat="false" ht="15" hidden="false" customHeight="false" outlineLevel="0" collapsed="false">
      <c r="A173" s="32" t="s">
        <v>338</v>
      </c>
      <c r="B173" s="34" t="n">
        <v>46234</v>
      </c>
      <c r="C173" s="32" t="s">
        <v>96</v>
      </c>
      <c r="D173" s="32" t="s">
        <v>131</v>
      </c>
      <c r="E173" s="32" t="s">
        <v>136</v>
      </c>
      <c r="F173" s="32" t="s">
        <v>144</v>
      </c>
      <c r="G173" s="32" t="s">
        <v>137</v>
      </c>
      <c r="H173" s="35" t="n">
        <v>3</v>
      </c>
      <c r="I173" s="36" t="n">
        <v>2</v>
      </c>
      <c r="J173" s="32" t="s">
        <v>138</v>
      </c>
      <c r="K173" s="32" t="n">
        <v>2</v>
      </c>
      <c r="L173" s="22" t="str">
        <f aca="false">IF(C173="","",IFERROR(INDEX(Parc!$B$2:$B$51,MATCH(C173,Parc!$A$2:$A$51,0)),"Code inconnu"))</f>
        <v>Compresseur à vis 15 kW</v>
      </c>
      <c r="M173" s="37" t="n">
        <f aca="false">IF(J173="",0,K173*IFERROR(INDEX(Listes!$G$2:$G$21,MATCH(J173,Listes!$E$2:$E$21,0)),0))</f>
        <v>12.4</v>
      </c>
      <c r="N173" s="38"/>
      <c r="O173" s="37" t="n">
        <f aca="false">IF(A173="","",M173+N173)</f>
        <v>12.4</v>
      </c>
      <c r="P173" s="27" t="n">
        <f aca="false">IF(B173="","",DATE(YEAR(B173),MONTH(B173),1))</f>
        <v>46204</v>
      </c>
    </row>
    <row r="174" customFormat="false" ht="15" hidden="false" customHeight="false" outlineLevel="0" collapsed="false">
      <c r="A174" s="32" t="s">
        <v>339</v>
      </c>
      <c r="B174" s="34" t="n">
        <v>46260</v>
      </c>
      <c r="C174" s="32" t="s">
        <v>78</v>
      </c>
      <c r="D174" s="32" t="s">
        <v>131</v>
      </c>
      <c r="E174" s="32" t="s">
        <v>140</v>
      </c>
      <c r="F174" s="32" t="s">
        <v>80</v>
      </c>
      <c r="G174" s="32" t="s">
        <v>137</v>
      </c>
      <c r="H174" s="35" t="n">
        <v>1</v>
      </c>
      <c r="I174" s="36" t="n">
        <v>1</v>
      </c>
      <c r="J174" s="32"/>
      <c r="K174" s="32"/>
      <c r="L174" s="22" t="str">
        <f aca="false">IF(C174="","",IFERROR(INDEX(Parc!$B$2:$B$51,MATCH(C174,Parc!$A$2:$A$51,0)),"Code inconnu"))</f>
        <v>Poste à souder MIG n° 1</v>
      </c>
      <c r="M174" s="37" t="n">
        <f aca="false">IF(J174="",0,K174*IFERROR(INDEX(Listes!$G$2:$G$21,MATCH(J174,Listes!$E$2:$E$21,0)),0))</f>
        <v>0</v>
      </c>
      <c r="N174" s="38" t="n">
        <v>43</v>
      </c>
      <c r="O174" s="37" t="n">
        <f aca="false">IF(A174="","",M174+N174)</f>
        <v>43</v>
      </c>
      <c r="P174" s="27" t="n">
        <f aca="false">IF(B174="","",DATE(YEAR(B174),MONTH(B174),1))</f>
        <v>46235</v>
      </c>
    </row>
    <row r="175" customFormat="false" ht="15" hidden="false" customHeight="false" outlineLevel="0" collapsed="false">
      <c r="A175" s="32" t="s">
        <v>340</v>
      </c>
      <c r="B175" s="34" t="n">
        <v>46260</v>
      </c>
      <c r="C175" s="32" t="s">
        <v>107</v>
      </c>
      <c r="D175" s="32" t="s">
        <v>131</v>
      </c>
      <c r="E175" s="32" t="s">
        <v>136</v>
      </c>
      <c r="F175" s="32" t="s">
        <v>109</v>
      </c>
      <c r="G175" s="32" t="s">
        <v>137</v>
      </c>
      <c r="H175" s="35" t="n">
        <v>2</v>
      </c>
      <c r="I175" s="36" t="n">
        <v>1</v>
      </c>
      <c r="J175" s="32" t="s">
        <v>138</v>
      </c>
      <c r="K175" s="32" t="n">
        <v>4</v>
      </c>
      <c r="L175" s="22" t="str">
        <f aca="false">IF(C175="","",IFERROR(INDEX(Parc!$B$2:$B$51,MATCH(C175,Parc!$A$2:$A$51,0)),"Code inconnu"))</f>
        <v>Convoyeur à rouleaux motorisé</v>
      </c>
      <c r="M175" s="37" t="n">
        <f aca="false">IF(J175="",0,K175*IFERROR(INDEX(Listes!$G$2:$G$21,MATCH(J175,Listes!$E$2:$E$21,0)),0))</f>
        <v>24.8</v>
      </c>
      <c r="N175" s="38"/>
      <c r="O175" s="37" t="n">
        <f aca="false">IF(A175="","",M175+N175)</f>
        <v>24.8</v>
      </c>
      <c r="P175" s="27" t="n">
        <f aca="false">IF(B175="","",DATE(YEAR(B175),MONTH(B175),1))</f>
        <v>46235</v>
      </c>
    </row>
    <row r="176" customFormat="false" ht="15" hidden="false" customHeight="false" outlineLevel="0" collapsed="false">
      <c r="A176" s="32" t="s">
        <v>341</v>
      </c>
      <c r="B176" s="34" t="n">
        <v>46261</v>
      </c>
      <c r="C176" s="32" t="s">
        <v>88</v>
      </c>
      <c r="D176" s="32" t="s">
        <v>131</v>
      </c>
      <c r="E176" s="32" t="s">
        <v>240</v>
      </c>
      <c r="F176" s="32" t="s">
        <v>90</v>
      </c>
      <c r="G176" s="32" t="s">
        <v>137</v>
      </c>
      <c r="H176" s="35" t="n">
        <v>2.5</v>
      </c>
      <c r="I176" s="36" t="n">
        <v>5</v>
      </c>
      <c r="J176" s="32"/>
      <c r="K176" s="32"/>
      <c r="L176" s="22" t="str">
        <f aca="false">IF(C176="","",IFERROR(INDEX(Parc!$B$2:$B$51,MATCH(C176,Parc!$A$2:$A$51,0)),"Code inconnu"))</f>
        <v>Presse plieuse hydraulique 100 t</v>
      </c>
      <c r="M176" s="37" t="n">
        <f aca="false">IF(J176="",0,K176*IFERROR(INDEX(Listes!$G$2:$G$21,MATCH(J176,Listes!$E$2:$E$21,0)),0))</f>
        <v>0</v>
      </c>
      <c r="N176" s="38" t="n">
        <v>118</v>
      </c>
      <c r="O176" s="37" t="n">
        <f aca="false">IF(A176="","",M176+N176)</f>
        <v>118</v>
      </c>
      <c r="P176" s="27" t="n">
        <f aca="false">IF(B176="","",DATE(YEAR(B176),MONTH(B176),1))</f>
        <v>46235</v>
      </c>
    </row>
    <row r="177" customFormat="false" ht="15" hidden="false" customHeight="false" outlineLevel="0" collapsed="false">
      <c r="A177" s="32" t="s">
        <v>342</v>
      </c>
      <c r="B177" s="34" t="n">
        <v>46261</v>
      </c>
      <c r="C177" s="32" t="s">
        <v>107</v>
      </c>
      <c r="D177" s="32" t="s">
        <v>131</v>
      </c>
      <c r="E177" s="32" t="s">
        <v>136</v>
      </c>
      <c r="F177" s="32" t="s">
        <v>109</v>
      </c>
      <c r="G177" s="32" t="s">
        <v>137</v>
      </c>
      <c r="H177" s="35" t="n">
        <v>3</v>
      </c>
      <c r="I177" s="36" t="n">
        <v>4</v>
      </c>
      <c r="J177" s="32" t="s">
        <v>138</v>
      </c>
      <c r="K177" s="32" t="n">
        <v>4</v>
      </c>
      <c r="L177" s="22" t="str">
        <f aca="false">IF(C177="","",IFERROR(INDEX(Parc!$B$2:$B$51,MATCH(C177,Parc!$A$2:$A$51,0)),"Code inconnu"))</f>
        <v>Convoyeur à rouleaux motorisé</v>
      </c>
      <c r="M177" s="37" t="n">
        <f aca="false">IF(J177="",0,K177*IFERROR(INDEX(Listes!$G$2:$G$21,MATCH(J177,Listes!$E$2:$E$21,0)),0))</f>
        <v>24.8</v>
      </c>
      <c r="N177" s="38"/>
      <c r="O177" s="37" t="n">
        <f aca="false">IF(A177="","",M177+N177)</f>
        <v>24.8</v>
      </c>
      <c r="P177" s="27" t="n">
        <f aca="false">IF(B177="","",DATE(YEAR(B177),MONTH(B177),1))</f>
        <v>46235</v>
      </c>
    </row>
    <row r="178" customFormat="false" ht="15" hidden="false" customHeight="false" outlineLevel="0" collapsed="false">
      <c r="A178" s="32" t="s">
        <v>343</v>
      </c>
      <c r="B178" s="34" t="n">
        <v>46265</v>
      </c>
      <c r="C178" s="32" t="s">
        <v>115</v>
      </c>
      <c r="D178" s="32" t="s">
        <v>131</v>
      </c>
      <c r="E178" s="32" t="s">
        <v>199</v>
      </c>
      <c r="F178" s="32" t="s">
        <v>144</v>
      </c>
      <c r="G178" s="32" t="s">
        <v>144</v>
      </c>
      <c r="H178" s="35" t="n">
        <v>0.25</v>
      </c>
      <c r="I178" s="36" t="n">
        <v>0</v>
      </c>
      <c r="J178" s="32" t="s">
        <v>200</v>
      </c>
      <c r="K178" s="32" t="n">
        <v>1</v>
      </c>
      <c r="L178" s="22" t="str">
        <f aca="false">IF(C178="","",IFERROR(INDEX(Parc!$B$2:$B$51,MATCH(C178,Parc!$A$2:$A$51,0)),"Code inconnu"))</f>
        <v>Accessoires de levage (élingues, manilles)</v>
      </c>
      <c r="M178" s="37" t="n">
        <f aca="false">IF(J178="",0,K178*IFERROR(INDEX(Listes!$G$2:$G$21,MATCH(J178,Listes!$E$2:$E$21,0)),0))</f>
        <v>18.5</v>
      </c>
      <c r="N178" s="38"/>
      <c r="O178" s="37" t="n">
        <f aca="false">IF(A178="","",M178+N178)</f>
        <v>18.5</v>
      </c>
      <c r="P178" s="27" t="n">
        <f aca="false">IF(B178="","",DATE(YEAR(B178),MONTH(B178),1))</f>
        <v>46235</v>
      </c>
    </row>
    <row r="179" customFormat="false" ht="15" hidden="false" customHeight="false" outlineLevel="0" collapsed="false">
      <c r="A179" s="32" t="s">
        <v>344</v>
      </c>
      <c r="B179" s="34" t="n">
        <v>46267</v>
      </c>
      <c r="C179" s="32" t="s">
        <v>88</v>
      </c>
      <c r="D179" s="32" t="s">
        <v>142</v>
      </c>
      <c r="E179" s="32" t="s">
        <v>178</v>
      </c>
      <c r="F179" s="32" t="s">
        <v>144</v>
      </c>
      <c r="G179" s="32" t="s">
        <v>137</v>
      </c>
      <c r="H179" s="35" t="n">
        <v>1</v>
      </c>
      <c r="I179" s="36" t="n">
        <v>0</v>
      </c>
      <c r="J179" s="32"/>
      <c r="K179" s="32"/>
      <c r="L179" s="22" t="str">
        <f aca="false">IF(C179="","",IFERROR(INDEX(Parc!$B$2:$B$51,MATCH(C179,Parc!$A$2:$A$51,0)),"Code inconnu"))</f>
        <v>Presse plieuse hydraulique 100 t</v>
      </c>
      <c r="M179" s="37" t="n">
        <f aca="false">IF(J179="",0,K179*IFERROR(INDEX(Listes!$G$2:$G$21,MATCH(J179,Listes!$E$2:$E$21,0)),0))</f>
        <v>0</v>
      </c>
      <c r="N179" s="38"/>
      <c r="O179" s="37" t="n">
        <f aca="false">IF(A179="","",M179+N179)</f>
        <v>0</v>
      </c>
      <c r="P179" s="27" t="n">
        <f aca="false">IF(B179="","",DATE(YEAR(B179),MONTH(B179),1))</f>
        <v>46266</v>
      </c>
    </row>
    <row r="180" customFormat="false" ht="15" hidden="false" customHeight="false" outlineLevel="0" collapsed="false">
      <c r="A180" s="32" t="s">
        <v>345</v>
      </c>
      <c r="B180" s="34" t="n">
        <v>46269</v>
      </c>
      <c r="C180" s="32" t="s">
        <v>75</v>
      </c>
      <c r="D180" s="32" t="s">
        <v>131</v>
      </c>
      <c r="E180" s="32" t="s">
        <v>136</v>
      </c>
      <c r="F180" s="32" t="s">
        <v>73</v>
      </c>
      <c r="G180" s="32" t="s">
        <v>137</v>
      </c>
      <c r="H180" s="35" t="n">
        <v>1</v>
      </c>
      <c r="I180" s="36" t="n">
        <v>3</v>
      </c>
      <c r="J180" s="32" t="s">
        <v>138</v>
      </c>
      <c r="K180" s="32" t="n">
        <v>2</v>
      </c>
      <c r="L180" s="22" t="str">
        <f aca="false">IF(C180="","",IFERROR(INDEX(Parc!$B$2:$B$51,MATCH(C180,Parc!$A$2:$A$51,0)),"Code inconnu"))</f>
        <v>Tronçonneuse à disque</v>
      </c>
      <c r="M180" s="37" t="n">
        <f aca="false">IF(J180="",0,K180*IFERROR(INDEX(Listes!$G$2:$G$21,MATCH(J180,Listes!$E$2:$E$21,0)),0))</f>
        <v>12.4</v>
      </c>
      <c r="N180" s="38"/>
      <c r="O180" s="37" t="n">
        <f aca="false">IF(A180="","",M180+N180)</f>
        <v>12.4</v>
      </c>
      <c r="P180" s="27" t="n">
        <f aca="false">IF(B180="","",DATE(YEAR(B180),MONTH(B180),1))</f>
        <v>46266</v>
      </c>
    </row>
    <row r="181" customFormat="false" ht="15" hidden="false" customHeight="false" outlineLevel="0" collapsed="false">
      <c r="A181" s="32" t="s">
        <v>346</v>
      </c>
      <c r="B181" s="34" t="n">
        <v>46272</v>
      </c>
      <c r="C181" s="32" t="s">
        <v>104</v>
      </c>
      <c r="D181" s="32" t="s">
        <v>142</v>
      </c>
      <c r="E181" s="32" t="s">
        <v>164</v>
      </c>
      <c r="F181" s="32" t="s">
        <v>133</v>
      </c>
      <c r="G181" s="32" t="s">
        <v>137</v>
      </c>
      <c r="H181" s="35" t="n">
        <v>1</v>
      </c>
      <c r="I181" s="36" t="n">
        <v>0</v>
      </c>
      <c r="J181" s="32" t="s">
        <v>160</v>
      </c>
      <c r="K181" s="32" t="n">
        <v>1</v>
      </c>
      <c r="L181" s="22" t="str">
        <f aca="false">IF(C181="","",IFERROR(INDEX(Parc!$B$2:$B$51,MATCH(C181,Parc!$A$2:$A$51,0)),"Code inconnu"))</f>
        <v>Chariot élévateur électrique 2,5 t</v>
      </c>
      <c r="M181" s="37" t="n">
        <f aca="false">IF(J181="",0,K181*IFERROR(INDEX(Listes!$G$2:$G$21,MATCH(J181,Listes!$E$2:$E$21,0)),0))</f>
        <v>78</v>
      </c>
      <c r="N181" s="38"/>
      <c r="O181" s="37" t="n">
        <f aca="false">IF(A181="","",M181+N181)</f>
        <v>78</v>
      </c>
      <c r="P181" s="27" t="n">
        <f aca="false">IF(B181="","",DATE(YEAR(B181),MONTH(B181),1))</f>
        <v>46266</v>
      </c>
    </row>
    <row r="182" customFormat="false" ht="15" hidden="false" customHeight="false" outlineLevel="0" collapsed="false">
      <c r="A182" s="32" t="s">
        <v>347</v>
      </c>
      <c r="B182" s="34" t="n">
        <v>46273</v>
      </c>
      <c r="C182" s="32" t="s">
        <v>107</v>
      </c>
      <c r="D182" s="32" t="s">
        <v>142</v>
      </c>
      <c r="E182" s="32" t="s">
        <v>143</v>
      </c>
      <c r="F182" s="32" t="s">
        <v>144</v>
      </c>
      <c r="G182" s="32" t="s">
        <v>137</v>
      </c>
      <c r="H182" s="35" t="n">
        <v>1</v>
      </c>
      <c r="I182" s="36" t="n">
        <v>0</v>
      </c>
      <c r="J182" s="32"/>
      <c r="K182" s="32"/>
      <c r="L182" s="22" t="str">
        <f aca="false">IF(C182="","",IFERROR(INDEX(Parc!$B$2:$B$51,MATCH(C182,Parc!$A$2:$A$51,0)),"Code inconnu"))</f>
        <v>Convoyeur à rouleaux motorisé</v>
      </c>
      <c r="M182" s="37" t="n">
        <f aca="false">IF(J182="",0,K182*IFERROR(INDEX(Listes!$G$2:$G$21,MATCH(J182,Listes!$E$2:$E$21,0)),0))</f>
        <v>0</v>
      </c>
      <c r="N182" s="38"/>
      <c r="O182" s="37" t="n">
        <f aca="false">IF(A182="","",M182+N182)</f>
        <v>0</v>
      </c>
      <c r="P182" s="27" t="n">
        <f aca="false">IF(B182="","",DATE(YEAR(B182),MONTH(B182),1))</f>
        <v>46266</v>
      </c>
    </row>
    <row r="183" customFormat="false" ht="15" hidden="false" customHeight="false" outlineLevel="0" collapsed="false">
      <c r="A183" s="32" t="s">
        <v>348</v>
      </c>
      <c r="B183" s="34" t="n">
        <v>46273</v>
      </c>
      <c r="C183" s="32" t="s">
        <v>107</v>
      </c>
      <c r="D183" s="32" t="s">
        <v>131</v>
      </c>
      <c r="E183" s="32" t="s">
        <v>136</v>
      </c>
      <c r="F183" s="32" t="s">
        <v>109</v>
      </c>
      <c r="G183" s="32" t="s">
        <v>137</v>
      </c>
      <c r="H183" s="35" t="n">
        <v>1</v>
      </c>
      <c r="I183" s="36" t="n">
        <v>1.5</v>
      </c>
      <c r="J183" s="32" t="s">
        <v>138</v>
      </c>
      <c r="K183" s="32" t="n">
        <v>6</v>
      </c>
      <c r="L183" s="22" t="str">
        <f aca="false">IF(C183="","",IFERROR(INDEX(Parc!$B$2:$B$51,MATCH(C183,Parc!$A$2:$A$51,0)),"Code inconnu"))</f>
        <v>Convoyeur à rouleaux motorisé</v>
      </c>
      <c r="M183" s="37" t="n">
        <f aca="false">IF(J183="",0,K183*IFERROR(INDEX(Listes!$G$2:$G$21,MATCH(J183,Listes!$E$2:$E$21,0)),0))</f>
        <v>37.2</v>
      </c>
      <c r="N183" s="38"/>
      <c r="O183" s="37" t="n">
        <f aca="false">IF(A183="","",M183+N183)</f>
        <v>37.2</v>
      </c>
      <c r="P183" s="27" t="n">
        <f aca="false">IF(B183="","",DATE(YEAR(B183),MONTH(B183),1))</f>
        <v>46266</v>
      </c>
    </row>
    <row r="184" customFormat="false" ht="15" hidden="false" customHeight="false" outlineLevel="0" collapsed="false">
      <c r="A184" s="32" t="s">
        <v>349</v>
      </c>
      <c r="B184" s="34" t="n">
        <v>46274</v>
      </c>
      <c r="C184" s="32" t="s">
        <v>104</v>
      </c>
      <c r="D184" s="32" t="s">
        <v>142</v>
      </c>
      <c r="E184" s="32" t="s">
        <v>164</v>
      </c>
      <c r="F184" s="32" t="s">
        <v>133</v>
      </c>
      <c r="G184" s="32" t="s">
        <v>137</v>
      </c>
      <c r="H184" s="35" t="n">
        <v>0.5</v>
      </c>
      <c r="I184" s="36" t="n">
        <v>0</v>
      </c>
      <c r="J184" s="32" t="s">
        <v>160</v>
      </c>
      <c r="K184" s="32" t="n">
        <v>1</v>
      </c>
      <c r="L184" s="22" t="str">
        <f aca="false">IF(C184="","",IFERROR(INDEX(Parc!$B$2:$B$51,MATCH(C184,Parc!$A$2:$A$51,0)),"Code inconnu"))</f>
        <v>Chariot élévateur électrique 2,5 t</v>
      </c>
      <c r="M184" s="37" t="n">
        <f aca="false">IF(J184="",0,K184*IFERROR(INDEX(Listes!$G$2:$G$21,MATCH(J184,Listes!$E$2:$E$21,0)),0))</f>
        <v>78</v>
      </c>
      <c r="N184" s="38"/>
      <c r="O184" s="37" t="n">
        <f aca="false">IF(A184="","",M184+N184)</f>
        <v>78</v>
      </c>
      <c r="P184" s="27" t="n">
        <f aca="false">IF(B184="","",DATE(YEAR(B184),MONTH(B184),1))</f>
        <v>46266</v>
      </c>
    </row>
    <row r="185" customFormat="false" ht="15" hidden="false" customHeight="false" outlineLevel="0" collapsed="false">
      <c r="A185" s="32" t="s">
        <v>350</v>
      </c>
      <c r="B185" s="34" t="n">
        <v>46275</v>
      </c>
      <c r="C185" s="32" t="s">
        <v>93</v>
      </c>
      <c r="D185" s="32" t="s">
        <v>131</v>
      </c>
      <c r="E185" s="32" t="s">
        <v>136</v>
      </c>
      <c r="F185" s="32" t="s">
        <v>95</v>
      </c>
      <c r="G185" s="32" t="s">
        <v>137</v>
      </c>
      <c r="H185" s="35" t="n">
        <v>2.5</v>
      </c>
      <c r="I185" s="36" t="n">
        <v>3</v>
      </c>
      <c r="J185" s="32" t="s">
        <v>138</v>
      </c>
      <c r="K185" s="32" t="n">
        <v>4</v>
      </c>
      <c r="L185" s="22" t="str">
        <f aca="false">IF(C185="","",IFERROR(INDEX(Parc!$B$2:$B$51,MATCH(C185,Parc!$A$2:$A$51,0)),"Code inconnu"))</f>
        <v>Perceuse à colonne</v>
      </c>
      <c r="M185" s="37" t="n">
        <f aca="false">IF(J185="",0,K185*IFERROR(INDEX(Listes!$G$2:$G$21,MATCH(J185,Listes!$E$2:$E$21,0)),0))</f>
        <v>24.8</v>
      </c>
      <c r="N185" s="38"/>
      <c r="O185" s="37" t="n">
        <f aca="false">IF(A185="","",M185+N185)</f>
        <v>24.8</v>
      </c>
      <c r="P185" s="27" t="n">
        <f aca="false">IF(B185="","",DATE(YEAR(B185),MONTH(B185),1))</f>
        <v>46266</v>
      </c>
    </row>
    <row r="186" customFormat="false" ht="15" hidden="false" customHeight="false" outlineLevel="0" collapsed="false">
      <c r="A186" s="32" t="s">
        <v>351</v>
      </c>
      <c r="B186" s="34" t="n">
        <v>46276</v>
      </c>
      <c r="C186" s="32" t="s">
        <v>93</v>
      </c>
      <c r="D186" s="32" t="s">
        <v>131</v>
      </c>
      <c r="E186" s="32" t="s">
        <v>136</v>
      </c>
      <c r="F186" s="32" t="s">
        <v>95</v>
      </c>
      <c r="G186" s="32" t="s">
        <v>137</v>
      </c>
      <c r="H186" s="35" t="n">
        <v>2.5</v>
      </c>
      <c r="I186" s="36" t="n">
        <v>1</v>
      </c>
      <c r="J186" s="32" t="s">
        <v>138</v>
      </c>
      <c r="K186" s="32" t="n">
        <v>4</v>
      </c>
      <c r="L186" s="22" t="str">
        <f aca="false">IF(C186="","",IFERROR(INDEX(Parc!$B$2:$B$51,MATCH(C186,Parc!$A$2:$A$51,0)),"Code inconnu"))</f>
        <v>Perceuse à colonne</v>
      </c>
      <c r="M186" s="37" t="n">
        <f aca="false">IF(J186="",0,K186*IFERROR(INDEX(Listes!$G$2:$G$21,MATCH(J186,Listes!$E$2:$E$21,0)),0))</f>
        <v>24.8</v>
      </c>
      <c r="N186" s="38"/>
      <c r="O186" s="37" t="n">
        <f aca="false">IF(A186="","",M186+N186)</f>
        <v>24.8</v>
      </c>
      <c r="P186" s="27" t="n">
        <f aca="false">IF(B186="","",DATE(YEAR(B186),MONTH(B186),1))</f>
        <v>46266</v>
      </c>
    </row>
    <row r="187" customFormat="false" ht="15" hidden="false" customHeight="false" outlineLevel="0" collapsed="false">
      <c r="A187" s="32" t="s">
        <v>352</v>
      </c>
      <c r="B187" s="34" t="n">
        <v>46279</v>
      </c>
      <c r="C187" s="32" t="s">
        <v>88</v>
      </c>
      <c r="D187" s="32" t="s">
        <v>131</v>
      </c>
      <c r="E187" s="32" t="s">
        <v>176</v>
      </c>
      <c r="F187" s="32" t="s">
        <v>90</v>
      </c>
      <c r="G187" s="32" t="s">
        <v>137</v>
      </c>
      <c r="H187" s="35" t="n">
        <v>2.5</v>
      </c>
      <c r="I187" s="36" t="n">
        <v>2</v>
      </c>
      <c r="J187" s="32" t="s">
        <v>160</v>
      </c>
      <c r="K187" s="32" t="n">
        <v>1</v>
      </c>
      <c r="L187" s="22" t="str">
        <f aca="false">IF(C187="","",IFERROR(INDEX(Parc!$B$2:$B$51,MATCH(C187,Parc!$A$2:$A$51,0)),"Code inconnu"))</f>
        <v>Presse plieuse hydraulique 100 t</v>
      </c>
      <c r="M187" s="37" t="n">
        <f aca="false">IF(J187="",0,K187*IFERROR(INDEX(Listes!$G$2:$G$21,MATCH(J187,Listes!$E$2:$E$21,0)),0))</f>
        <v>78</v>
      </c>
      <c r="N187" s="38" t="n">
        <v>46</v>
      </c>
      <c r="O187" s="37" t="n">
        <f aca="false">IF(A187="","",M187+N187)</f>
        <v>124</v>
      </c>
      <c r="P187" s="27" t="n">
        <f aca="false">IF(B187="","",DATE(YEAR(B187),MONTH(B187),1))</f>
        <v>46266</v>
      </c>
    </row>
    <row r="188" customFormat="false" ht="15" hidden="false" customHeight="false" outlineLevel="0" collapsed="false">
      <c r="A188" s="32" t="s">
        <v>353</v>
      </c>
      <c r="B188" s="34" t="n">
        <v>46281</v>
      </c>
      <c r="C188" s="32" t="s">
        <v>107</v>
      </c>
      <c r="D188" s="32" t="s">
        <v>131</v>
      </c>
      <c r="E188" s="32" t="s">
        <v>136</v>
      </c>
      <c r="F188" s="32" t="s">
        <v>109</v>
      </c>
      <c r="G188" s="32" t="s">
        <v>137</v>
      </c>
      <c r="H188" s="35" t="n">
        <v>1</v>
      </c>
      <c r="I188" s="36" t="n">
        <v>0.5</v>
      </c>
      <c r="J188" s="32" t="s">
        <v>138</v>
      </c>
      <c r="K188" s="32" t="n">
        <v>4</v>
      </c>
      <c r="L188" s="22" t="str">
        <f aca="false">IF(C188="","",IFERROR(INDEX(Parc!$B$2:$B$51,MATCH(C188,Parc!$A$2:$A$51,0)),"Code inconnu"))</f>
        <v>Convoyeur à rouleaux motorisé</v>
      </c>
      <c r="M188" s="37" t="n">
        <f aca="false">IF(J188="",0,K188*IFERROR(INDEX(Listes!$G$2:$G$21,MATCH(J188,Listes!$E$2:$E$21,0)),0))</f>
        <v>24.8</v>
      </c>
      <c r="N188" s="38"/>
      <c r="O188" s="37" t="n">
        <f aca="false">IF(A188="","",M188+N188)</f>
        <v>24.8</v>
      </c>
      <c r="P188" s="27" t="n">
        <f aca="false">IF(B188="","",DATE(YEAR(B188),MONTH(B188),1))</f>
        <v>46266</v>
      </c>
    </row>
    <row r="189" customFormat="false" ht="15" hidden="false" customHeight="false" outlineLevel="0" collapsed="false">
      <c r="A189" s="32" t="s">
        <v>354</v>
      </c>
      <c r="B189" s="34" t="n">
        <v>46282</v>
      </c>
      <c r="C189" s="32" t="s">
        <v>107</v>
      </c>
      <c r="D189" s="32" t="s">
        <v>131</v>
      </c>
      <c r="E189" s="32" t="s">
        <v>136</v>
      </c>
      <c r="F189" s="32" t="s">
        <v>109</v>
      </c>
      <c r="G189" s="32" t="s">
        <v>137</v>
      </c>
      <c r="H189" s="35" t="n">
        <v>1</v>
      </c>
      <c r="I189" s="36" t="n">
        <v>4</v>
      </c>
      <c r="J189" s="32" t="s">
        <v>138</v>
      </c>
      <c r="K189" s="32" t="n">
        <v>2</v>
      </c>
      <c r="L189" s="22" t="str">
        <f aca="false">IF(C189="","",IFERROR(INDEX(Parc!$B$2:$B$51,MATCH(C189,Parc!$A$2:$A$51,0)),"Code inconnu"))</f>
        <v>Convoyeur à rouleaux motorisé</v>
      </c>
      <c r="M189" s="37" t="n">
        <f aca="false">IF(J189="",0,K189*IFERROR(INDEX(Listes!$G$2:$G$21,MATCH(J189,Listes!$E$2:$E$21,0)),0))</f>
        <v>12.4</v>
      </c>
      <c r="N189" s="38"/>
      <c r="O189" s="37" t="n">
        <f aca="false">IF(A189="","",M189+N189)</f>
        <v>12.4</v>
      </c>
      <c r="P189" s="27" t="n">
        <f aca="false">IF(B189="","",DATE(YEAR(B189),MONTH(B189),1))</f>
        <v>46266</v>
      </c>
    </row>
    <row r="190" customFormat="false" ht="15" hidden="false" customHeight="false" outlineLevel="0" collapsed="false">
      <c r="A190" s="32" t="s">
        <v>355</v>
      </c>
      <c r="B190" s="34" t="n">
        <v>46283</v>
      </c>
      <c r="C190" s="32" t="s">
        <v>71</v>
      </c>
      <c r="D190" s="32" t="s">
        <v>131</v>
      </c>
      <c r="E190" s="32" t="s">
        <v>169</v>
      </c>
      <c r="F190" s="32" t="s">
        <v>73</v>
      </c>
      <c r="G190" s="32" t="s">
        <v>137</v>
      </c>
      <c r="H190" s="35" t="n">
        <v>1</v>
      </c>
      <c r="I190" s="36" t="n">
        <v>2</v>
      </c>
      <c r="J190" s="32"/>
      <c r="K190" s="32"/>
      <c r="L190" s="22" t="str">
        <f aca="false">IF(C190="","",IFERROR(INDEX(Parc!$B$2:$B$51,MATCH(C190,Parc!$A$2:$A$51,0)),"Code inconnu"))</f>
        <v>Scie à ruban</v>
      </c>
      <c r="M190" s="37" t="n">
        <f aca="false">IF(J190="",0,K190*IFERROR(INDEX(Listes!$G$2:$G$21,MATCH(J190,Listes!$E$2:$E$21,0)),0))</f>
        <v>0</v>
      </c>
      <c r="N190" s="38" t="n">
        <v>57</v>
      </c>
      <c r="O190" s="37" t="n">
        <f aca="false">IF(A190="","",M190+N190)</f>
        <v>57</v>
      </c>
      <c r="P190" s="27" t="n">
        <f aca="false">IF(B190="","",DATE(YEAR(B190),MONTH(B190),1))</f>
        <v>46266</v>
      </c>
    </row>
    <row r="191" customFormat="false" ht="15" hidden="false" customHeight="false" outlineLevel="0" collapsed="false">
      <c r="A191" s="32" t="s">
        <v>356</v>
      </c>
      <c r="B191" s="34" t="n">
        <v>46283</v>
      </c>
      <c r="C191" s="32" t="s">
        <v>93</v>
      </c>
      <c r="D191" s="32" t="s">
        <v>131</v>
      </c>
      <c r="E191" s="32" t="s">
        <v>136</v>
      </c>
      <c r="F191" s="32" t="s">
        <v>95</v>
      </c>
      <c r="G191" s="32" t="s">
        <v>137</v>
      </c>
      <c r="H191" s="35" t="n">
        <v>2.5</v>
      </c>
      <c r="I191" s="36" t="n">
        <v>3</v>
      </c>
      <c r="J191" s="32" t="s">
        <v>138</v>
      </c>
      <c r="K191" s="32" t="n">
        <v>2</v>
      </c>
      <c r="L191" s="22" t="str">
        <f aca="false">IF(C191="","",IFERROR(INDEX(Parc!$B$2:$B$51,MATCH(C191,Parc!$A$2:$A$51,0)),"Code inconnu"))</f>
        <v>Perceuse à colonne</v>
      </c>
      <c r="M191" s="37" t="n">
        <f aca="false">IF(J191="",0,K191*IFERROR(INDEX(Listes!$G$2:$G$21,MATCH(J191,Listes!$E$2:$E$21,0)),0))</f>
        <v>12.4</v>
      </c>
      <c r="N191" s="38"/>
      <c r="O191" s="37" t="n">
        <f aca="false">IF(A191="","",M191+N191)</f>
        <v>12.4</v>
      </c>
      <c r="P191" s="27" t="n">
        <f aca="false">IF(B191="","",DATE(YEAR(B191),MONTH(B191),1))</f>
        <v>46266</v>
      </c>
    </row>
    <row r="192" customFormat="false" ht="15" hidden="false" customHeight="false" outlineLevel="0" collapsed="false">
      <c r="A192" s="32" t="s">
        <v>357</v>
      </c>
      <c r="B192" s="34" t="n">
        <v>46286</v>
      </c>
      <c r="C192" s="32" t="s">
        <v>81</v>
      </c>
      <c r="D192" s="32" t="s">
        <v>131</v>
      </c>
      <c r="E192" s="32" t="s">
        <v>140</v>
      </c>
      <c r="F192" s="32" t="s">
        <v>80</v>
      </c>
      <c r="G192" s="32" t="s">
        <v>137</v>
      </c>
      <c r="H192" s="35" t="n">
        <v>0.5</v>
      </c>
      <c r="I192" s="36" t="n">
        <v>0.5</v>
      </c>
      <c r="J192" s="32"/>
      <c r="K192" s="32"/>
      <c r="L192" s="22" t="str">
        <f aca="false">IF(C192="","",IFERROR(INDEX(Parc!$B$2:$B$51,MATCH(C192,Parc!$A$2:$A$51,0)),"Code inconnu"))</f>
        <v>Poste à souder MIG n° 2</v>
      </c>
      <c r="M192" s="37" t="n">
        <f aca="false">IF(J192="",0,K192*IFERROR(INDEX(Listes!$G$2:$G$21,MATCH(J192,Listes!$E$2:$E$21,0)),0))</f>
        <v>0</v>
      </c>
      <c r="N192" s="38" t="n">
        <v>62</v>
      </c>
      <c r="O192" s="37" t="n">
        <f aca="false">IF(A192="","",M192+N192)</f>
        <v>62</v>
      </c>
      <c r="P192" s="27" t="n">
        <f aca="false">IF(B192="","",DATE(YEAR(B192),MONTH(B192),1))</f>
        <v>46266</v>
      </c>
    </row>
    <row r="193" customFormat="false" ht="15" hidden="false" customHeight="false" outlineLevel="0" collapsed="false">
      <c r="A193" s="32" t="s">
        <v>358</v>
      </c>
      <c r="B193" s="34" t="n">
        <v>46288</v>
      </c>
      <c r="C193" s="32" t="s">
        <v>71</v>
      </c>
      <c r="D193" s="32" t="s">
        <v>131</v>
      </c>
      <c r="E193" s="32" t="s">
        <v>169</v>
      </c>
      <c r="F193" s="32" t="s">
        <v>73</v>
      </c>
      <c r="G193" s="32" t="s">
        <v>137</v>
      </c>
      <c r="H193" s="35" t="n">
        <v>1</v>
      </c>
      <c r="I193" s="36" t="n">
        <v>1.5</v>
      </c>
      <c r="J193" s="32"/>
      <c r="K193" s="32"/>
      <c r="L193" s="22" t="str">
        <f aca="false">IF(C193="","",IFERROR(INDEX(Parc!$B$2:$B$51,MATCH(C193,Parc!$A$2:$A$51,0)),"Code inconnu"))</f>
        <v>Scie à ruban</v>
      </c>
      <c r="M193" s="37" t="n">
        <f aca="false">IF(J193="",0,K193*IFERROR(INDEX(Listes!$G$2:$G$21,MATCH(J193,Listes!$E$2:$E$21,0)),0))</f>
        <v>0</v>
      </c>
      <c r="N193" s="38" t="n">
        <v>56</v>
      </c>
      <c r="O193" s="37" t="n">
        <f aca="false">IF(A193="","",M193+N193)</f>
        <v>56</v>
      </c>
      <c r="P193" s="27" t="n">
        <f aca="false">IF(B193="","",DATE(YEAR(B193),MONTH(B193),1))</f>
        <v>46266</v>
      </c>
    </row>
    <row r="194" customFormat="false" ht="15" hidden="false" customHeight="false" outlineLevel="0" collapsed="false">
      <c r="A194" s="32" t="s">
        <v>359</v>
      </c>
      <c r="B194" s="34" t="n">
        <v>46289</v>
      </c>
      <c r="C194" s="32" t="s">
        <v>107</v>
      </c>
      <c r="D194" s="32" t="s">
        <v>131</v>
      </c>
      <c r="E194" s="32" t="s">
        <v>136</v>
      </c>
      <c r="F194" s="32" t="s">
        <v>109</v>
      </c>
      <c r="G194" s="32" t="s">
        <v>137</v>
      </c>
      <c r="H194" s="35" t="n">
        <v>2</v>
      </c>
      <c r="I194" s="36" t="n">
        <v>1</v>
      </c>
      <c r="J194" s="32" t="s">
        <v>138</v>
      </c>
      <c r="K194" s="32" t="n">
        <v>2</v>
      </c>
      <c r="L194" s="22" t="str">
        <f aca="false">IF(C194="","",IFERROR(INDEX(Parc!$B$2:$B$51,MATCH(C194,Parc!$A$2:$A$51,0)),"Code inconnu"))</f>
        <v>Convoyeur à rouleaux motorisé</v>
      </c>
      <c r="M194" s="37" t="n">
        <f aca="false">IF(J194="",0,K194*IFERROR(INDEX(Listes!$G$2:$G$21,MATCH(J194,Listes!$E$2:$E$21,0)),0))</f>
        <v>12.4</v>
      </c>
      <c r="N194" s="38"/>
      <c r="O194" s="37" t="n">
        <f aca="false">IF(A194="","",M194+N194)</f>
        <v>12.4</v>
      </c>
      <c r="P194" s="27" t="n">
        <f aca="false">IF(B194="","",DATE(YEAR(B194),MONTH(B194),1))</f>
        <v>46266</v>
      </c>
    </row>
    <row r="195" customFormat="false" ht="15" hidden="false" customHeight="false" outlineLevel="0" collapsed="false">
      <c r="A195" s="32" t="s">
        <v>360</v>
      </c>
      <c r="B195" s="34" t="n">
        <v>46289</v>
      </c>
      <c r="C195" s="32" t="s">
        <v>115</v>
      </c>
      <c r="D195" s="32" t="s">
        <v>131</v>
      </c>
      <c r="E195" s="32" t="s">
        <v>199</v>
      </c>
      <c r="F195" s="32" t="s">
        <v>144</v>
      </c>
      <c r="G195" s="32" t="s">
        <v>144</v>
      </c>
      <c r="H195" s="35" t="n">
        <v>0.25</v>
      </c>
      <c r="I195" s="36" t="n">
        <v>0</v>
      </c>
      <c r="J195" s="32" t="s">
        <v>200</v>
      </c>
      <c r="K195" s="32" t="n">
        <v>1</v>
      </c>
      <c r="L195" s="22" t="str">
        <f aca="false">IF(C195="","",IFERROR(INDEX(Parc!$B$2:$B$51,MATCH(C195,Parc!$A$2:$A$51,0)),"Code inconnu"))</f>
        <v>Accessoires de levage (élingues, manilles)</v>
      </c>
      <c r="M195" s="37" t="n">
        <f aca="false">IF(J195="",0,K195*IFERROR(INDEX(Listes!$G$2:$G$21,MATCH(J195,Listes!$E$2:$E$21,0)),0))</f>
        <v>18.5</v>
      </c>
      <c r="N195" s="38"/>
      <c r="O195" s="37" t="n">
        <f aca="false">IF(A195="","",M195+N195)</f>
        <v>18.5</v>
      </c>
      <c r="P195" s="27" t="n">
        <f aca="false">IF(B195="","",DATE(YEAR(B195),MONTH(B195),1))</f>
        <v>46266</v>
      </c>
    </row>
    <row r="196" customFormat="false" ht="15" hidden="false" customHeight="false" outlineLevel="0" collapsed="false">
      <c r="A196" s="32" t="s">
        <v>361</v>
      </c>
      <c r="B196" s="34" t="n">
        <v>46293</v>
      </c>
      <c r="C196" s="32" t="s">
        <v>71</v>
      </c>
      <c r="D196" s="32" t="s">
        <v>131</v>
      </c>
      <c r="E196" s="32" t="s">
        <v>169</v>
      </c>
      <c r="F196" s="32" t="s">
        <v>73</v>
      </c>
      <c r="G196" s="32" t="s">
        <v>137</v>
      </c>
      <c r="H196" s="35" t="n">
        <v>1</v>
      </c>
      <c r="I196" s="36" t="n">
        <v>1.5</v>
      </c>
      <c r="J196" s="32"/>
      <c r="K196" s="32"/>
      <c r="L196" s="22" t="str">
        <f aca="false">IF(C196="","",IFERROR(INDEX(Parc!$B$2:$B$51,MATCH(C196,Parc!$A$2:$A$51,0)),"Code inconnu"))</f>
        <v>Scie à ruban</v>
      </c>
      <c r="M196" s="37" t="n">
        <f aca="false">IF(J196="",0,K196*IFERROR(INDEX(Listes!$G$2:$G$21,MATCH(J196,Listes!$E$2:$E$21,0)),0))</f>
        <v>0</v>
      </c>
      <c r="N196" s="38" t="n">
        <v>58</v>
      </c>
      <c r="O196" s="37" t="n">
        <f aca="false">IF(A196="","",M196+N196)</f>
        <v>58</v>
      </c>
      <c r="P196" s="27" t="n">
        <f aca="false">IF(B196="","",DATE(YEAR(B196),MONTH(B196),1))</f>
        <v>46266</v>
      </c>
    </row>
    <row r="197" customFormat="false" ht="15" hidden="false" customHeight="false" outlineLevel="0" collapsed="false">
      <c r="A197" s="32" t="s">
        <v>362</v>
      </c>
      <c r="B197" s="34" t="n">
        <v>46294</v>
      </c>
      <c r="C197" s="32" t="s">
        <v>96</v>
      </c>
      <c r="D197" s="32" t="s">
        <v>131</v>
      </c>
      <c r="E197" s="32" t="s">
        <v>136</v>
      </c>
      <c r="F197" s="32" t="s">
        <v>144</v>
      </c>
      <c r="G197" s="32" t="s">
        <v>137</v>
      </c>
      <c r="H197" s="35" t="n">
        <v>1.5</v>
      </c>
      <c r="I197" s="36" t="n">
        <v>4</v>
      </c>
      <c r="J197" s="32" t="s">
        <v>138</v>
      </c>
      <c r="K197" s="32" t="n">
        <v>4</v>
      </c>
      <c r="L197" s="22" t="str">
        <f aca="false">IF(C197="","",IFERROR(INDEX(Parc!$B$2:$B$51,MATCH(C197,Parc!$A$2:$A$51,0)),"Code inconnu"))</f>
        <v>Compresseur à vis 15 kW</v>
      </c>
      <c r="M197" s="37" t="n">
        <f aca="false">IF(J197="",0,K197*IFERROR(INDEX(Listes!$G$2:$G$21,MATCH(J197,Listes!$E$2:$E$21,0)),0))</f>
        <v>24.8</v>
      </c>
      <c r="N197" s="38"/>
      <c r="O197" s="37" t="n">
        <f aca="false">IF(A197="","",M197+N197)</f>
        <v>24.8</v>
      </c>
      <c r="P197" s="27" t="n">
        <f aca="false">IF(B197="","",DATE(YEAR(B197),MONTH(B197),1))</f>
        <v>46266</v>
      </c>
    </row>
    <row r="198" customFormat="false" ht="15" hidden="false" customHeight="false" outlineLevel="0" collapsed="false">
      <c r="A198" s="32" t="s">
        <v>363</v>
      </c>
      <c r="B198" s="34" t="n">
        <v>46295</v>
      </c>
      <c r="C198" s="32" t="s">
        <v>107</v>
      </c>
      <c r="D198" s="32" t="s">
        <v>131</v>
      </c>
      <c r="E198" s="32" t="s">
        <v>136</v>
      </c>
      <c r="F198" s="32" t="s">
        <v>109</v>
      </c>
      <c r="G198" s="32" t="s">
        <v>137</v>
      </c>
      <c r="H198" s="35" t="n">
        <v>1.5</v>
      </c>
      <c r="I198" s="36" t="n">
        <v>1</v>
      </c>
      <c r="J198" s="32" t="s">
        <v>138</v>
      </c>
      <c r="K198" s="32" t="n">
        <v>6</v>
      </c>
      <c r="L198" s="22" t="str">
        <f aca="false">IF(C198="","",IFERROR(INDEX(Parc!$B$2:$B$51,MATCH(C198,Parc!$A$2:$A$51,0)),"Code inconnu"))</f>
        <v>Convoyeur à rouleaux motorisé</v>
      </c>
      <c r="M198" s="37" t="n">
        <f aca="false">IF(J198="",0,K198*IFERROR(INDEX(Listes!$G$2:$G$21,MATCH(J198,Listes!$E$2:$E$21,0)),0))</f>
        <v>37.2</v>
      </c>
      <c r="N198" s="38"/>
      <c r="O198" s="37" t="n">
        <f aca="false">IF(A198="","",M198+N198)</f>
        <v>37.2</v>
      </c>
      <c r="P198" s="27" t="n">
        <f aca="false">IF(B198="","",DATE(YEAR(B198),MONTH(B198),1))</f>
        <v>46266</v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22" t="str">
        <f aca="false">IF(C199="","",IFERROR(INDEX(Parc!$B$2:$B$51,MATCH(C199,Parc!$A$2:$A$51,0)),"Code inconnu"))</f>
        <v/>
      </c>
      <c r="M199" s="37" t="n">
        <f aca="false">IF(J199="",0,K199*IFERROR(INDEX(Listes!$G$2:$G$21,MATCH(J199,Listes!$E$2:$E$21,0)),0))</f>
        <v>0</v>
      </c>
      <c r="N199" s="8"/>
      <c r="O199" s="37" t="str">
        <f aca="false">IF(A199="","",M199+N199)</f>
        <v/>
      </c>
      <c r="P199" s="27" t="str">
        <f aca="false">IF(B199="","",DATE(YEAR(B199),MONTH(B199),1))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22" t="str">
        <f aca="false">IF(C200="","",IFERROR(INDEX(Parc!$B$2:$B$51,MATCH(C200,Parc!$A$2:$A$51,0)),"Code inconnu"))</f>
        <v/>
      </c>
      <c r="M200" s="37" t="n">
        <f aca="false">IF(J200="",0,K200*IFERROR(INDEX(Listes!$G$2:$G$21,MATCH(J200,Listes!$E$2:$E$21,0)),0))</f>
        <v>0</v>
      </c>
      <c r="N200" s="8"/>
      <c r="O200" s="37" t="str">
        <f aca="false">IF(A200="","",M200+N200)</f>
        <v/>
      </c>
      <c r="P200" s="27" t="str">
        <f aca="false">IF(B200="","",DATE(YEAR(B200),MONTH(B200),1))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22" t="str">
        <f aca="false">IF(C201="","",IFERROR(INDEX(Parc!$B$2:$B$51,MATCH(C201,Parc!$A$2:$A$51,0)),"Code inconnu"))</f>
        <v/>
      </c>
      <c r="M201" s="37" t="n">
        <f aca="false">IF(J201="",0,K201*IFERROR(INDEX(Listes!$G$2:$G$21,MATCH(J201,Listes!$E$2:$E$21,0)),0))</f>
        <v>0</v>
      </c>
      <c r="N201" s="8"/>
      <c r="O201" s="37" t="str">
        <f aca="false">IF(A201="","",M201+N201)</f>
        <v/>
      </c>
      <c r="P201" s="27" t="str">
        <f aca="false">IF(B201="","",DATE(YEAR(B201),MONTH(B201),1))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22" t="str">
        <f aca="false">IF(C202="","",IFERROR(INDEX(Parc!$B$2:$B$51,MATCH(C202,Parc!$A$2:$A$51,0)),"Code inconnu"))</f>
        <v/>
      </c>
      <c r="M202" s="37" t="n">
        <f aca="false">IF(J202="",0,K202*IFERROR(INDEX(Listes!$G$2:$G$21,MATCH(J202,Listes!$E$2:$E$21,0)),0))</f>
        <v>0</v>
      </c>
      <c r="N202" s="8"/>
      <c r="O202" s="37" t="str">
        <f aca="false">IF(A202="","",M202+N202)</f>
        <v/>
      </c>
      <c r="P202" s="27" t="str">
        <f aca="false">IF(B202="","",DATE(YEAR(B202),MONTH(B202),1))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22" t="str">
        <f aca="false">IF(C203="","",IFERROR(INDEX(Parc!$B$2:$B$51,MATCH(C203,Parc!$A$2:$A$51,0)),"Code inconnu"))</f>
        <v/>
      </c>
      <c r="M203" s="37" t="n">
        <f aca="false">IF(J203="",0,K203*IFERROR(INDEX(Listes!$G$2:$G$21,MATCH(J203,Listes!$E$2:$E$21,0)),0))</f>
        <v>0</v>
      </c>
      <c r="N203" s="8"/>
      <c r="O203" s="37" t="str">
        <f aca="false">IF(A203="","",M203+N203)</f>
        <v/>
      </c>
      <c r="P203" s="27" t="str">
        <f aca="false">IF(B203="","",DATE(YEAR(B203),MONTH(B203),1))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22" t="str">
        <f aca="false">IF(C204="","",IFERROR(INDEX(Parc!$B$2:$B$51,MATCH(C204,Parc!$A$2:$A$51,0)),"Code inconnu"))</f>
        <v/>
      </c>
      <c r="M204" s="37" t="n">
        <f aca="false">IF(J204="",0,K204*IFERROR(INDEX(Listes!$G$2:$G$21,MATCH(J204,Listes!$E$2:$E$21,0)),0))</f>
        <v>0</v>
      </c>
      <c r="N204" s="8"/>
      <c r="O204" s="37" t="str">
        <f aca="false">IF(A204="","",M204+N204)</f>
        <v/>
      </c>
      <c r="P204" s="27" t="str">
        <f aca="false">IF(B204="","",DATE(YEAR(B204),MONTH(B204),1))</f>
        <v/>
      </c>
    </row>
    <row r="205" customFormat="false" ht="15" hidden="false" customHeight="false" outlineLevel="0" collapsed="false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22" t="str">
        <f aca="false">IF(C205="","",IFERROR(INDEX(Parc!$B$2:$B$51,MATCH(C205,Parc!$A$2:$A$51,0)),"Code inconnu"))</f>
        <v/>
      </c>
      <c r="M205" s="37" t="n">
        <f aca="false">IF(J205="",0,K205*IFERROR(INDEX(Listes!$G$2:$G$21,MATCH(J205,Listes!$E$2:$E$21,0)),0))</f>
        <v>0</v>
      </c>
      <c r="N205" s="8"/>
      <c r="O205" s="37" t="str">
        <f aca="false">IF(A205="","",M205+N205)</f>
        <v/>
      </c>
      <c r="P205" s="27" t="str">
        <f aca="false">IF(B205="","",DATE(YEAR(B205),MONTH(B205),1))</f>
        <v/>
      </c>
    </row>
    <row r="206" customFormat="false" ht="15" hidden="false" customHeight="false" outlineLevel="0" collapsed="false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22" t="str">
        <f aca="false">IF(C206="","",IFERROR(INDEX(Parc!$B$2:$B$51,MATCH(C206,Parc!$A$2:$A$51,0)),"Code inconnu"))</f>
        <v/>
      </c>
      <c r="M206" s="37" t="n">
        <f aca="false">IF(J206="",0,K206*IFERROR(INDEX(Listes!$G$2:$G$21,MATCH(J206,Listes!$E$2:$E$21,0)),0))</f>
        <v>0</v>
      </c>
      <c r="N206" s="8"/>
      <c r="O206" s="37" t="str">
        <f aca="false">IF(A206="","",M206+N206)</f>
        <v/>
      </c>
      <c r="P206" s="27" t="str">
        <f aca="false">IF(B206="","",DATE(YEAR(B206),MONTH(B206),1))</f>
        <v/>
      </c>
    </row>
    <row r="207" customFormat="false" ht="15" hidden="false" customHeight="false" outlineLevel="0" collapsed="false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22" t="str">
        <f aca="false">IF(C207="","",IFERROR(INDEX(Parc!$B$2:$B$51,MATCH(C207,Parc!$A$2:$A$51,0)),"Code inconnu"))</f>
        <v/>
      </c>
      <c r="M207" s="37" t="n">
        <f aca="false">IF(J207="",0,K207*IFERROR(INDEX(Listes!$G$2:$G$21,MATCH(J207,Listes!$E$2:$E$21,0)),0))</f>
        <v>0</v>
      </c>
      <c r="N207" s="8"/>
      <c r="O207" s="37" t="str">
        <f aca="false">IF(A207="","",M207+N207)</f>
        <v/>
      </c>
      <c r="P207" s="27" t="str">
        <f aca="false">IF(B207="","",DATE(YEAR(B207),MONTH(B207),1))</f>
        <v/>
      </c>
    </row>
    <row r="208" customFormat="false" ht="15" hidden="false" customHeight="false" outlineLevel="0" collapsed="false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22" t="str">
        <f aca="false">IF(C208="","",IFERROR(INDEX(Parc!$B$2:$B$51,MATCH(C208,Parc!$A$2:$A$51,0)),"Code inconnu"))</f>
        <v/>
      </c>
      <c r="M208" s="37" t="n">
        <f aca="false">IF(J208="",0,K208*IFERROR(INDEX(Listes!$G$2:$G$21,MATCH(J208,Listes!$E$2:$E$21,0)),0))</f>
        <v>0</v>
      </c>
      <c r="N208" s="8"/>
      <c r="O208" s="37" t="str">
        <f aca="false">IF(A208="","",M208+N208)</f>
        <v/>
      </c>
      <c r="P208" s="27" t="str">
        <f aca="false">IF(B208="","",DATE(YEAR(B208),MONTH(B208),1))</f>
        <v/>
      </c>
    </row>
    <row r="209" customFormat="false" ht="15" hidden="false" customHeight="false" outlineLevel="0" collapsed="false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22" t="str">
        <f aca="false">IF(C209="","",IFERROR(INDEX(Parc!$B$2:$B$51,MATCH(C209,Parc!$A$2:$A$51,0)),"Code inconnu"))</f>
        <v/>
      </c>
      <c r="M209" s="37" t="n">
        <f aca="false">IF(J209="",0,K209*IFERROR(INDEX(Listes!$G$2:$G$21,MATCH(J209,Listes!$E$2:$E$21,0)),0))</f>
        <v>0</v>
      </c>
      <c r="N209" s="8"/>
      <c r="O209" s="37" t="str">
        <f aca="false">IF(A209="","",M209+N209)</f>
        <v/>
      </c>
      <c r="P209" s="27" t="str">
        <f aca="false">IF(B209="","",DATE(YEAR(B209),MONTH(B209),1))</f>
        <v/>
      </c>
    </row>
    <row r="210" customFormat="false" ht="15" hidden="false" customHeight="false" outlineLevel="0" collapsed="false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22" t="str">
        <f aca="false">IF(C210="","",IFERROR(INDEX(Parc!$B$2:$B$51,MATCH(C210,Parc!$A$2:$A$51,0)),"Code inconnu"))</f>
        <v/>
      </c>
      <c r="M210" s="37" t="n">
        <f aca="false">IF(J210="",0,K210*IFERROR(INDEX(Listes!$G$2:$G$21,MATCH(J210,Listes!$E$2:$E$21,0)),0))</f>
        <v>0</v>
      </c>
      <c r="N210" s="8"/>
      <c r="O210" s="37" t="str">
        <f aca="false">IF(A210="","",M210+N210)</f>
        <v/>
      </c>
      <c r="P210" s="27" t="str">
        <f aca="false">IF(B210="","",DATE(YEAR(B210),MONTH(B210),1))</f>
        <v/>
      </c>
    </row>
    <row r="211" customFormat="false" ht="15" hidden="false" customHeight="false" outlineLevel="0" collapsed="false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22" t="str">
        <f aca="false">IF(C211="","",IFERROR(INDEX(Parc!$B$2:$B$51,MATCH(C211,Parc!$A$2:$A$51,0)),"Code inconnu"))</f>
        <v/>
      </c>
      <c r="M211" s="37" t="n">
        <f aca="false">IF(J211="",0,K211*IFERROR(INDEX(Listes!$G$2:$G$21,MATCH(J211,Listes!$E$2:$E$21,0)),0))</f>
        <v>0</v>
      </c>
      <c r="N211" s="8"/>
      <c r="O211" s="37" t="str">
        <f aca="false">IF(A211="","",M211+N211)</f>
        <v/>
      </c>
      <c r="P211" s="27" t="str">
        <f aca="false">IF(B211="","",DATE(YEAR(B211),MONTH(B211),1))</f>
        <v/>
      </c>
    </row>
    <row r="212" customFormat="false" ht="15" hidden="false" customHeight="false" outlineLevel="0" collapsed="false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22" t="str">
        <f aca="false">IF(C212="","",IFERROR(INDEX(Parc!$B$2:$B$51,MATCH(C212,Parc!$A$2:$A$51,0)),"Code inconnu"))</f>
        <v/>
      </c>
      <c r="M212" s="37" t="n">
        <f aca="false">IF(J212="",0,K212*IFERROR(INDEX(Listes!$G$2:$G$21,MATCH(J212,Listes!$E$2:$E$21,0)),0))</f>
        <v>0</v>
      </c>
      <c r="N212" s="8"/>
      <c r="O212" s="37" t="str">
        <f aca="false">IF(A212="","",M212+N212)</f>
        <v/>
      </c>
      <c r="P212" s="27" t="str">
        <f aca="false">IF(B212="","",DATE(YEAR(B212),MONTH(B212),1))</f>
        <v/>
      </c>
    </row>
    <row r="213" customFormat="false" ht="15" hidden="false" customHeight="false" outlineLevel="0" collapsed="false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22" t="str">
        <f aca="false">IF(C213="","",IFERROR(INDEX(Parc!$B$2:$B$51,MATCH(C213,Parc!$A$2:$A$51,0)),"Code inconnu"))</f>
        <v/>
      </c>
      <c r="M213" s="37" t="n">
        <f aca="false">IF(J213="",0,K213*IFERROR(INDEX(Listes!$G$2:$G$21,MATCH(J213,Listes!$E$2:$E$21,0)),0))</f>
        <v>0</v>
      </c>
      <c r="N213" s="8"/>
      <c r="O213" s="37" t="str">
        <f aca="false">IF(A213="","",M213+N213)</f>
        <v/>
      </c>
      <c r="P213" s="27" t="str">
        <f aca="false">IF(B213="","",DATE(YEAR(B213),MONTH(B213),1))</f>
        <v/>
      </c>
    </row>
    <row r="214" customFormat="false" ht="15" hidden="false" customHeight="false" outlineLevel="0" collapsed="false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22" t="str">
        <f aca="false">IF(C214="","",IFERROR(INDEX(Parc!$B$2:$B$51,MATCH(C214,Parc!$A$2:$A$51,0)),"Code inconnu"))</f>
        <v/>
      </c>
      <c r="M214" s="37" t="n">
        <f aca="false">IF(J214="",0,K214*IFERROR(INDEX(Listes!$G$2:$G$21,MATCH(J214,Listes!$E$2:$E$21,0)),0))</f>
        <v>0</v>
      </c>
      <c r="N214" s="8"/>
      <c r="O214" s="37" t="str">
        <f aca="false">IF(A214="","",M214+N214)</f>
        <v/>
      </c>
      <c r="P214" s="27" t="str">
        <f aca="false">IF(B214="","",DATE(YEAR(B214),MONTH(B214),1))</f>
        <v/>
      </c>
    </row>
    <row r="215" customFormat="false" ht="15" hidden="false" customHeight="false" outlineLevel="0" collapsed="false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22" t="str">
        <f aca="false">IF(C215="","",IFERROR(INDEX(Parc!$B$2:$B$51,MATCH(C215,Parc!$A$2:$A$51,0)),"Code inconnu"))</f>
        <v/>
      </c>
      <c r="M215" s="37" t="n">
        <f aca="false">IF(J215="",0,K215*IFERROR(INDEX(Listes!$G$2:$G$21,MATCH(J215,Listes!$E$2:$E$21,0)),0))</f>
        <v>0</v>
      </c>
      <c r="N215" s="8"/>
      <c r="O215" s="37" t="str">
        <f aca="false">IF(A215="","",M215+N215)</f>
        <v/>
      </c>
      <c r="P215" s="27" t="str">
        <f aca="false">IF(B215="","",DATE(YEAR(B215),MONTH(B215),1))</f>
        <v/>
      </c>
    </row>
    <row r="216" customFormat="false" ht="15" hidden="false" customHeight="false" outlineLevel="0" collapsed="false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22" t="str">
        <f aca="false">IF(C216="","",IFERROR(INDEX(Parc!$B$2:$B$51,MATCH(C216,Parc!$A$2:$A$51,0)),"Code inconnu"))</f>
        <v/>
      </c>
      <c r="M216" s="37" t="n">
        <f aca="false">IF(J216="",0,K216*IFERROR(INDEX(Listes!$G$2:$G$21,MATCH(J216,Listes!$E$2:$E$21,0)),0))</f>
        <v>0</v>
      </c>
      <c r="N216" s="8"/>
      <c r="O216" s="37" t="str">
        <f aca="false">IF(A216="","",M216+N216)</f>
        <v/>
      </c>
      <c r="P216" s="27" t="str">
        <f aca="false">IF(B216="","",DATE(YEAR(B216),MONTH(B216),1))</f>
        <v/>
      </c>
    </row>
    <row r="217" customFormat="false" ht="15" hidden="false" customHeight="false" outlineLevel="0" collapsed="false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22" t="str">
        <f aca="false">IF(C217="","",IFERROR(INDEX(Parc!$B$2:$B$51,MATCH(C217,Parc!$A$2:$A$51,0)),"Code inconnu"))</f>
        <v/>
      </c>
      <c r="M217" s="37" t="n">
        <f aca="false">IF(J217="",0,K217*IFERROR(INDEX(Listes!$G$2:$G$21,MATCH(J217,Listes!$E$2:$E$21,0)),0))</f>
        <v>0</v>
      </c>
      <c r="N217" s="8"/>
      <c r="O217" s="37" t="str">
        <f aca="false">IF(A217="","",M217+N217)</f>
        <v/>
      </c>
      <c r="P217" s="27" t="str">
        <f aca="false">IF(B217="","",DATE(YEAR(B217),MONTH(B217),1))</f>
        <v/>
      </c>
    </row>
    <row r="218" customFormat="false" ht="15" hidden="false" customHeight="false" outlineLevel="0" collapsed="false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22" t="str">
        <f aca="false">IF(C218="","",IFERROR(INDEX(Parc!$B$2:$B$51,MATCH(C218,Parc!$A$2:$A$51,0)),"Code inconnu"))</f>
        <v/>
      </c>
      <c r="M218" s="37" t="n">
        <f aca="false">IF(J218="",0,K218*IFERROR(INDEX(Listes!$G$2:$G$21,MATCH(J218,Listes!$E$2:$E$21,0)),0))</f>
        <v>0</v>
      </c>
      <c r="N218" s="8"/>
      <c r="O218" s="37" t="str">
        <f aca="false">IF(A218="","",M218+N218)</f>
        <v/>
      </c>
      <c r="P218" s="27" t="str">
        <f aca="false">IF(B218="","",DATE(YEAR(B218),MONTH(B218),1))</f>
        <v/>
      </c>
    </row>
    <row r="219" customFormat="false" ht="15" hidden="false" customHeight="false" outlineLevel="0" collapsed="false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22" t="str">
        <f aca="false">IF(C219="","",IFERROR(INDEX(Parc!$B$2:$B$51,MATCH(C219,Parc!$A$2:$A$51,0)),"Code inconnu"))</f>
        <v/>
      </c>
      <c r="M219" s="37" t="n">
        <f aca="false">IF(J219="",0,K219*IFERROR(INDEX(Listes!$G$2:$G$21,MATCH(J219,Listes!$E$2:$E$21,0)),0))</f>
        <v>0</v>
      </c>
      <c r="N219" s="8"/>
      <c r="O219" s="37" t="str">
        <f aca="false">IF(A219="","",M219+N219)</f>
        <v/>
      </c>
      <c r="P219" s="27" t="str">
        <f aca="false">IF(B219="","",DATE(YEAR(B219),MONTH(B219),1))</f>
        <v/>
      </c>
    </row>
    <row r="220" customFormat="false" ht="15" hidden="false" customHeight="false" outlineLevel="0" collapsed="false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22" t="str">
        <f aca="false">IF(C220="","",IFERROR(INDEX(Parc!$B$2:$B$51,MATCH(C220,Parc!$A$2:$A$51,0)),"Code inconnu"))</f>
        <v/>
      </c>
      <c r="M220" s="37" t="n">
        <f aca="false">IF(J220="",0,K220*IFERROR(INDEX(Listes!$G$2:$G$21,MATCH(J220,Listes!$E$2:$E$21,0)),0))</f>
        <v>0</v>
      </c>
      <c r="N220" s="8"/>
      <c r="O220" s="37" t="str">
        <f aca="false">IF(A220="","",M220+N220)</f>
        <v/>
      </c>
      <c r="P220" s="27" t="str">
        <f aca="false">IF(B220="","",DATE(YEAR(B220),MONTH(B220),1))</f>
        <v/>
      </c>
    </row>
    <row r="221" customFormat="false" ht="15" hidden="false" customHeight="false" outlineLevel="0" collapsed="false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22" t="str">
        <f aca="false">IF(C221="","",IFERROR(INDEX(Parc!$B$2:$B$51,MATCH(C221,Parc!$A$2:$A$51,0)),"Code inconnu"))</f>
        <v/>
      </c>
      <c r="M221" s="37" t="n">
        <f aca="false">IF(J221="",0,K221*IFERROR(INDEX(Listes!$G$2:$G$21,MATCH(J221,Listes!$E$2:$E$21,0)),0))</f>
        <v>0</v>
      </c>
      <c r="N221" s="8"/>
      <c r="O221" s="37" t="str">
        <f aca="false">IF(A221="","",M221+N221)</f>
        <v/>
      </c>
      <c r="P221" s="27" t="str">
        <f aca="false">IF(B221="","",DATE(YEAR(B221),MONTH(B221),1))</f>
        <v/>
      </c>
    </row>
    <row r="222" customFormat="false" ht="15" hidden="false" customHeight="false" outlineLevel="0" collapsed="false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22" t="str">
        <f aca="false">IF(C222="","",IFERROR(INDEX(Parc!$B$2:$B$51,MATCH(C222,Parc!$A$2:$A$51,0)),"Code inconnu"))</f>
        <v/>
      </c>
      <c r="M222" s="37" t="n">
        <f aca="false">IF(J222="",0,K222*IFERROR(INDEX(Listes!$G$2:$G$21,MATCH(J222,Listes!$E$2:$E$21,0)),0))</f>
        <v>0</v>
      </c>
      <c r="N222" s="8"/>
      <c r="O222" s="37" t="str">
        <f aca="false">IF(A222="","",M222+N222)</f>
        <v/>
      </c>
      <c r="P222" s="27" t="str">
        <f aca="false">IF(B222="","",DATE(YEAR(B222),MONTH(B222),1))</f>
        <v/>
      </c>
    </row>
    <row r="223" customFormat="false" ht="15" hidden="false" customHeight="false" outlineLevel="0" collapsed="false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22" t="str">
        <f aca="false">IF(C223="","",IFERROR(INDEX(Parc!$B$2:$B$51,MATCH(C223,Parc!$A$2:$A$51,0)),"Code inconnu"))</f>
        <v/>
      </c>
      <c r="M223" s="37" t="n">
        <f aca="false">IF(J223="",0,K223*IFERROR(INDEX(Listes!$G$2:$G$21,MATCH(J223,Listes!$E$2:$E$21,0)),0))</f>
        <v>0</v>
      </c>
      <c r="N223" s="8"/>
      <c r="O223" s="37" t="str">
        <f aca="false">IF(A223="","",M223+N223)</f>
        <v/>
      </c>
      <c r="P223" s="27" t="str">
        <f aca="false">IF(B223="","",DATE(YEAR(B223),MONTH(B223),1))</f>
        <v/>
      </c>
    </row>
    <row r="224" customFormat="false" ht="15" hidden="false" customHeight="false" outlineLevel="0" collapsed="false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22" t="str">
        <f aca="false">IF(C224="","",IFERROR(INDEX(Parc!$B$2:$B$51,MATCH(C224,Parc!$A$2:$A$51,0)),"Code inconnu"))</f>
        <v/>
      </c>
      <c r="M224" s="37" t="n">
        <f aca="false">IF(J224="",0,K224*IFERROR(INDEX(Listes!$G$2:$G$21,MATCH(J224,Listes!$E$2:$E$21,0)),0))</f>
        <v>0</v>
      </c>
      <c r="N224" s="8"/>
      <c r="O224" s="37" t="str">
        <f aca="false">IF(A224="","",M224+N224)</f>
        <v/>
      </c>
      <c r="P224" s="27" t="str">
        <f aca="false">IF(B224="","",DATE(YEAR(B224),MONTH(B224),1))</f>
        <v/>
      </c>
    </row>
    <row r="225" customFormat="false" ht="15" hidden="false" customHeight="false" outlineLevel="0" collapsed="false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22" t="str">
        <f aca="false">IF(C225="","",IFERROR(INDEX(Parc!$B$2:$B$51,MATCH(C225,Parc!$A$2:$A$51,0)),"Code inconnu"))</f>
        <v/>
      </c>
      <c r="M225" s="37" t="n">
        <f aca="false">IF(J225="",0,K225*IFERROR(INDEX(Listes!$G$2:$G$21,MATCH(J225,Listes!$E$2:$E$21,0)),0))</f>
        <v>0</v>
      </c>
      <c r="N225" s="8"/>
      <c r="O225" s="37" t="str">
        <f aca="false">IF(A225="","",M225+N225)</f>
        <v/>
      </c>
      <c r="P225" s="27" t="str">
        <f aca="false">IF(B225="","",DATE(YEAR(B225),MONTH(B225),1))</f>
        <v/>
      </c>
    </row>
    <row r="226" customFormat="false" ht="15" hidden="false" customHeight="false" outlineLevel="0" collapsed="false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22" t="str">
        <f aca="false">IF(C226="","",IFERROR(INDEX(Parc!$B$2:$B$51,MATCH(C226,Parc!$A$2:$A$51,0)),"Code inconnu"))</f>
        <v/>
      </c>
      <c r="M226" s="37" t="n">
        <f aca="false">IF(J226="",0,K226*IFERROR(INDEX(Listes!$G$2:$G$21,MATCH(J226,Listes!$E$2:$E$21,0)),0))</f>
        <v>0</v>
      </c>
      <c r="N226" s="8"/>
      <c r="O226" s="37" t="str">
        <f aca="false">IF(A226="","",M226+N226)</f>
        <v/>
      </c>
      <c r="P226" s="27" t="str">
        <f aca="false">IF(B226="","",DATE(YEAR(B226),MONTH(B226),1))</f>
        <v/>
      </c>
    </row>
    <row r="227" customFormat="false" ht="15" hidden="false" customHeight="false" outlineLevel="0" collapsed="false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22" t="str">
        <f aca="false">IF(C227="","",IFERROR(INDEX(Parc!$B$2:$B$51,MATCH(C227,Parc!$A$2:$A$51,0)),"Code inconnu"))</f>
        <v/>
      </c>
      <c r="M227" s="37" t="n">
        <f aca="false">IF(J227="",0,K227*IFERROR(INDEX(Listes!$G$2:$G$21,MATCH(J227,Listes!$E$2:$E$21,0)),0))</f>
        <v>0</v>
      </c>
      <c r="N227" s="8"/>
      <c r="O227" s="37" t="str">
        <f aca="false">IF(A227="","",M227+N227)</f>
        <v/>
      </c>
      <c r="P227" s="27" t="str">
        <f aca="false">IF(B227="","",DATE(YEAR(B227),MONTH(B227),1))</f>
        <v/>
      </c>
    </row>
    <row r="228" customFormat="false" ht="15" hidden="false" customHeight="false" outlineLevel="0" collapsed="false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22" t="str">
        <f aca="false">IF(C228="","",IFERROR(INDEX(Parc!$B$2:$B$51,MATCH(C228,Parc!$A$2:$A$51,0)),"Code inconnu"))</f>
        <v/>
      </c>
      <c r="M228" s="37" t="n">
        <f aca="false">IF(J228="",0,K228*IFERROR(INDEX(Listes!$G$2:$G$21,MATCH(J228,Listes!$E$2:$E$21,0)),0))</f>
        <v>0</v>
      </c>
      <c r="N228" s="8"/>
      <c r="O228" s="37" t="str">
        <f aca="false">IF(A228="","",M228+N228)</f>
        <v/>
      </c>
      <c r="P228" s="27" t="str">
        <f aca="false">IF(B228="","",DATE(YEAR(B228),MONTH(B228),1))</f>
        <v/>
      </c>
    </row>
    <row r="229" customFormat="false" ht="15" hidden="false" customHeight="false" outlineLevel="0" collapsed="false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22" t="str">
        <f aca="false">IF(C229="","",IFERROR(INDEX(Parc!$B$2:$B$51,MATCH(C229,Parc!$A$2:$A$51,0)),"Code inconnu"))</f>
        <v/>
      </c>
      <c r="M229" s="37" t="n">
        <f aca="false">IF(J229="",0,K229*IFERROR(INDEX(Listes!$G$2:$G$21,MATCH(J229,Listes!$E$2:$E$21,0)),0))</f>
        <v>0</v>
      </c>
      <c r="N229" s="8"/>
      <c r="O229" s="37" t="str">
        <f aca="false">IF(A229="","",M229+N229)</f>
        <v/>
      </c>
      <c r="P229" s="27" t="str">
        <f aca="false">IF(B229="","",DATE(YEAR(B229),MONTH(B229),1))</f>
        <v/>
      </c>
    </row>
    <row r="230" customFormat="false" ht="15" hidden="false" customHeight="false" outlineLevel="0" collapsed="false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22" t="str">
        <f aca="false">IF(C230="","",IFERROR(INDEX(Parc!$B$2:$B$51,MATCH(C230,Parc!$A$2:$A$51,0)),"Code inconnu"))</f>
        <v/>
      </c>
      <c r="M230" s="37" t="n">
        <f aca="false">IF(J230="",0,K230*IFERROR(INDEX(Listes!$G$2:$G$21,MATCH(J230,Listes!$E$2:$E$21,0)),0))</f>
        <v>0</v>
      </c>
      <c r="N230" s="8"/>
      <c r="O230" s="37" t="str">
        <f aca="false">IF(A230="","",M230+N230)</f>
        <v/>
      </c>
      <c r="P230" s="27" t="str">
        <f aca="false">IF(B230="","",DATE(YEAR(B230),MONTH(B230),1))</f>
        <v/>
      </c>
    </row>
    <row r="231" customFormat="false" ht="15" hidden="false" customHeight="false" outlineLevel="0" collapsed="false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22" t="str">
        <f aca="false">IF(C231="","",IFERROR(INDEX(Parc!$B$2:$B$51,MATCH(C231,Parc!$A$2:$A$51,0)),"Code inconnu"))</f>
        <v/>
      </c>
      <c r="M231" s="37" t="n">
        <f aca="false">IF(J231="",0,K231*IFERROR(INDEX(Listes!$G$2:$G$21,MATCH(J231,Listes!$E$2:$E$21,0)),0))</f>
        <v>0</v>
      </c>
      <c r="N231" s="8"/>
      <c r="O231" s="37" t="str">
        <f aca="false">IF(A231="","",M231+N231)</f>
        <v/>
      </c>
      <c r="P231" s="27" t="str">
        <f aca="false">IF(B231="","",DATE(YEAR(B231),MONTH(B231),1))</f>
        <v/>
      </c>
    </row>
    <row r="232" customFormat="false" ht="15" hidden="false" customHeight="false" outlineLevel="0" collapsed="false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22" t="str">
        <f aca="false">IF(C232="","",IFERROR(INDEX(Parc!$B$2:$B$51,MATCH(C232,Parc!$A$2:$A$51,0)),"Code inconnu"))</f>
        <v/>
      </c>
      <c r="M232" s="37" t="n">
        <f aca="false">IF(J232="",0,K232*IFERROR(INDEX(Listes!$G$2:$G$21,MATCH(J232,Listes!$E$2:$E$21,0)),0))</f>
        <v>0</v>
      </c>
      <c r="N232" s="8"/>
      <c r="O232" s="37" t="str">
        <f aca="false">IF(A232="","",M232+N232)</f>
        <v/>
      </c>
      <c r="P232" s="27" t="str">
        <f aca="false">IF(B232="","",DATE(YEAR(B232),MONTH(B232),1))</f>
        <v/>
      </c>
    </row>
    <row r="233" customFormat="false" ht="15" hidden="false" customHeight="false" outlineLevel="0" collapsed="false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22" t="str">
        <f aca="false">IF(C233="","",IFERROR(INDEX(Parc!$B$2:$B$51,MATCH(C233,Parc!$A$2:$A$51,0)),"Code inconnu"))</f>
        <v/>
      </c>
      <c r="M233" s="37" t="n">
        <f aca="false">IF(J233="",0,K233*IFERROR(INDEX(Listes!$G$2:$G$21,MATCH(J233,Listes!$E$2:$E$21,0)),0))</f>
        <v>0</v>
      </c>
      <c r="N233" s="8"/>
      <c r="O233" s="37" t="str">
        <f aca="false">IF(A233="","",M233+N233)</f>
        <v/>
      </c>
      <c r="P233" s="27" t="str">
        <f aca="false">IF(B233="","",DATE(YEAR(B233),MONTH(B233),1))</f>
        <v/>
      </c>
    </row>
    <row r="234" customFormat="false" ht="15" hidden="false" customHeight="false" outlineLevel="0" collapsed="false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22" t="str">
        <f aca="false">IF(C234="","",IFERROR(INDEX(Parc!$B$2:$B$51,MATCH(C234,Parc!$A$2:$A$51,0)),"Code inconnu"))</f>
        <v/>
      </c>
      <c r="M234" s="37" t="n">
        <f aca="false">IF(J234="",0,K234*IFERROR(INDEX(Listes!$G$2:$G$21,MATCH(J234,Listes!$E$2:$E$21,0)),0))</f>
        <v>0</v>
      </c>
      <c r="N234" s="8"/>
      <c r="O234" s="37" t="str">
        <f aca="false">IF(A234="","",M234+N234)</f>
        <v/>
      </c>
      <c r="P234" s="27" t="str">
        <f aca="false">IF(B234="","",DATE(YEAR(B234),MONTH(B234),1))</f>
        <v/>
      </c>
    </row>
    <row r="235" customFormat="false" ht="15" hidden="false" customHeight="false" outlineLevel="0" collapsed="false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22" t="str">
        <f aca="false">IF(C235="","",IFERROR(INDEX(Parc!$B$2:$B$51,MATCH(C235,Parc!$A$2:$A$51,0)),"Code inconnu"))</f>
        <v/>
      </c>
      <c r="M235" s="37" t="n">
        <f aca="false">IF(J235="",0,K235*IFERROR(INDEX(Listes!$G$2:$G$21,MATCH(J235,Listes!$E$2:$E$21,0)),0))</f>
        <v>0</v>
      </c>
      <c r="N235" s="8"/>
      <c r="O235" s="37" t="str">
        <f aca="false">IF(A235="","",M235+N235)</f>
        <v/>
      </c>
      <c r="P235" s="27" t="str">
        <f aca="false">IF(B235="","",DATE(YEAR(B235),MONTH(B235),1))</f>
        <v/>
      </c>
    </row>
    <row r="236" customFormat="false" ht="15" hidden="false" customHeight="false" outlineLevel="0" collapsed="false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22" t="str">
        <f aca="false">IF(C236="","",IFERROR(INDEX(Parc!$B$2:$B$51,MATCH(C236,Parc!$A$2:$A$51,0)),"Code inconnu"))</f>
        <v/>
      </c>
      <c r="M236" s="37" t="n">
        <f aca="false">IF(J236="",0,K236*IFERROR(INDEX(Listes!$G$2:$G$21,MATCH(J236,Listes!$E$2:$E$21,0)),0))</f>
        <v>0</v>
      </c>
      <c r="N236" s="8"/>
      <c r="O236" s="37" t="str">
        <f aca="false">IF(A236="","",M236+N236)</f>
        <v/>
      </c>
      <c r="P236" s="27" t="str">
        <f aca="false">IF(B236="","",DATE(YEAR(B236),MONTH(B236),1))</f>
        <v/>
      </c>
    </row>
    <row r="237" customFormat="false" ht="15" hidden="false" customHeight="false" outlineLevel="0" collapsed="false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22" t="str">
        <f aca="false">IF(C237="","",IFERROR(INDEX(Parc!$B$2:$B$51,MATCH(C237,Parc!$A$2:$A$51,0)),"Code inconnu"))</f>
        <v/>
      </c>
      <c r="M237" s="37" t="n">
        <f aca="false">IF(J237="",0,K237*IFERROR(INDEX(Listes!$G$2:$G$21,MATCH(J237,Listes!$E$2:$E$21,0)),0))</f>
        <v>0</v>
      </c>
      <c r="N237" s="8"/>
      <c r="O237" s="37" t="str">
        <f aca="false">IF(A237="","",M237+N237)</f>
        <v/>
      </c>
      <c r="P237" s="27" t="str">
        <f aca="false">IF(B237="","",DATE(YEAR(B237),MONTH(B237),1))</f>
        <v/>
      </c>
    </row>
    <row r="238" customFormat="false" ht="15" hidden="false" customHeight="false" outlineLevel="0" collapsed="false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22" t="str">
        <f aca="false">IF(C238="","",IFERROR(INDEX(Parc!$B$2:$B$51,MATCH(C238,Parc!$A$2:$A$51,0)),"Code inconnu"))</f>
        <v/>
      </c>
      <c r="M238" s="37" t="n">
        <f aca="false">IF(J238="",0,K238*IFERROR(INDEX(Listes!$G$2:$G$21,MATCH(J238,Listes!$E$2:$E$21,0)),0))</f>
        <v>0</v>
      </c>
      <c r="N238" s="8"/>
      <c r="O238" s="37" t="str">
        <f aca="false">IF(A238="","",M238+N238)</f>
        <v/>
      </c>
      <c r="P238" s="27" t="str">
        <f aca="false">IF(B238="","",DATE(YEAR(B238),MONTH(B238),1))</f>
        <v/>
      </c>
    </row>
    <row r="239" customFormat="false" ht="15" hidden="false" customHeight="false" outlineLevel="0" collapsed="false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22" t="str">
        <f aca="false">IF(C239="","",IFERROR(INDEX(Parc!$B$2:$B$51,MATCH(C239,Parc!$A$2:$A$51,0)),"Code inconnu"))</f>
        <v/>
      </c>
      <c r="M239" s="37" t="n">
        <f aca="false">IF(J239="",0,K239*IFERROR(INDEX(Listes!$G$2:$G$21,MATCH(J239,Listes!$E$2:$E$21,0)),0))</f>
        <v>0</v>
      </c>
      <c r="N239" s="8"/>
      <c r="O239" s="37" t="str">
        <f aca="false">IF(A239="","",M239+N239)</f>
        <v/>
      </c>
      <c r="P239" s="27" t="str">
        <f aca="false">IF(B239="","",DATE(YEAR(B239),MONTH(B239),1))</f>
        <v/>
      </c>
    </row>
    <row r="240" customFormat="false" ht="15" hidden="false" customHeight="false" outlineLevel="0" collapsed="false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22" t="str">
        <f aca="false">IF(C240="","",IFERROR(INDEX(Parc!$B$2:$B$51,MATCH(C240,Parc!$A$2:$A$51,0)),"Code inconnu"))</f>
        <v/>
      </c>
      <c r="M240" s="37" t="n">
        <f aca="false">IF(J240="",0,K240*IFERROR(INDEX(Listes!$G$2:$G$21,MATCH(J240,Listes!$E$2:$E$21,0)),0))</f>
        <v>0</v>
      </c>
      <c r="N240" s="8"/>
      <c r="O240" s="37" t="str">
        <f aca="false">IF(A240="","",M240+N240)</f>
        <v/>
      </c>
      <c r="P240" s="27" t="str">
        <f aca="false">IF(B240="","",DATE(YEAR(B240),MONTH(B240),1))</f>
        <v/>
      </c>
    </row>
    <row r="241" customFormat="false" ht="15" hidden="false" customHeight="false" outlineLevel="0" collapsed="false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22" t="str">
        <f aca="false">IF(C241="","",IFERROR(INDEX(Parc!$B$2:$B$51,MATCH(C241,Parc!$A$2:$A$51,0)),"Code inconnu"))</f>
        <v/>
      </c>
      <c r="M241" s="37" t="n">
        <f aca="false">IF(J241="",0,K241*IFERROR(INDEX(Listes!$G$2:$G$21,MATCH(J241,Listes!$E$2:$E$21,0)),0))</f>
        <v>0</v>
      </c>
      <c r="N241" s="8"/>
      <c r="O241" s="37" t="str">
        <f aca="false">IF(A241="","",M241+N241)</f>
        <v/>
      </c>
      <c r="P241" s="27" t="str">
        <f aca="false">IF(B241="","",DATE(YEAR(B241),MONTH(B241),1))</f>
        <v/>
      </c>
    </row>
    <row r="242" customFormat="false" ht="15" hidden="false" customHeight="false" outlineLevel="0" collapsed="false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22" t="str">
        <f aca="false">IF(C242="","",IFERROR(INDEX(Parc!$B$2:$B$51,MATCH(C242,Parc!$A$2:$A$51,0)),"Code inconnu"))</f>
        <v/>
      </c>
      <c r="M242" s="37" t="n">
        <f aca="false">IF(J242="",0,K242*IFERROR(INDEX(Listes!$G$2:$G$21,MATCH(J242,Listes!$E$2:$E$21,0)),0))</f>
        <v>0</v>
      </c>
      <c r="N242" s="8"/>
      <c r="O242" s="37" t="str">
        <f aca="false">IF(A242="","",M242+N242)</f>
        <v/>
      </c>
      <c r="P242" s="27" t="str">
        <f aca="false">IF(B242="","",DATE(YEAR(B242),MONTH(B242),1))</f>
        <v/>
      </c>
    </row>
    <row r="243" customFormat="false" ht="15" hidden="false" customHeight="false" outlineLevel="0" collapsed="false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22" t="str">
        <f aca="false">IF(C243="","",IFERROR(INDEX(Parc!$B$2:$B$51,MATCH(C243,Parc!$A$2:$A$51,0)),"Code inconnu"))</f>
        <v/>
      </c>
      <c r="M243" s="37" t="n">
        <f aca="false">IF(J243="",0,K243*IFERROR(INDEX(Listes!$G$2:$G$21,MATCH(J243,Listes!$E$2:$E$21,0)),0))</f>
        <v>0</v>
      </c>
      <c r="N243" s="8"/>
      <c r="O243" s="37" t="str">
        <f aca="false">IF(A243="","",M243+N243)</f>
        <v/>
      </c>
      <c r="P243" s="27" t="str">
        <f aca="false">IF(B243="","",DATE(YEAR(B243),MONTH(B243),1))</f>
        <v/>
      </c>
    </row>
    <row r="244" customFormat="false" ht="15" hidden="false" customHeight="false" outlineLevel="0" collapsed="false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22" t="str">
        <f aca="false">IF(C244="","",IFERROR(INDEX(Parc!$B$2:$B$51,MATCH(C244,Parc!$A$2:$A$51,0)),"Code inconnu"))</f>
        <v/>
      </c>
      <c r="M244" s="37" t="n">
        <f aca="false">IF(J244="",0,K244*IFERROR(INDEX(Listes!$G$2:$G$21,MATCH(J244,Listes!$E$2:$E$21,0)),0))</f>
        <v>0</v>
      </c>
      <c r="N244" s="8"/>
      <c r="O244" s="37" t="str">
        <f aca="false">IF(A244="","",M244+N244)</f>
        <v/>
      </c>
      <c r="P244" s="27" t="str">
        <f aca="false">IF(B244="","",DATE(YEAR(B244),MONTH(B244),1))</f>
        <v/>
      </c>
    </row>
    <row r="245" customFormat="false" ht="15" hidden="false" customHeight="false" outlineLevel="0" collapsed="false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22" t="str">
        <f aca="false">IF(C245="","",IFERROR(INDEX(Parc!$B$2:$B$51,MATCH(C245,Parc!$A$2:$A$51,0)),"Code inconnu"))</f>
        <v/>
      </c>
      <c r="M245" s="37" t="n">
        <f aca="false">IF(J245="",0,K245*IFERROR(INDEX(Listes!$G$2:$G$21,MATCH(J245,Listes!$E$2:$E$21,0)),0))</f>
        <v>0</v>
      </c>
      <c r="N245" s="8"/>
      <c r="O245" s="37" t="str">
        <f aca="false">IF(A245="","",M245+N245)</f>
        <v/>
      </c>
      <c r="P245" s="27" t="str">
        <f aca="false">IF(B245="","",DATE(YEAR(B245),MONTH(B245),1))</f>
        <v/>
      </c>
    </row>
    <row r="246" customFormat="false" ht="15" hidden="false" customHeight="false" outlineLevel="0" collapsed="false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22" t="str">
        <f aca="false">IF(C246="","",IFERROR(INDEX(Parc!$B$2:$B$51,MATCH(C246,Parc!$A$2:$A$51,0)),"Code inconnu"))</f>
        <v/>
      </c>
      <c r="M246" s="37" t="n">
        <f aca="false">IF(J246="",0,K246*IFERROR(INDEX(Listes!$G$2:$G$21,MATCH(J246,Listes!$E$2:$E$21,0)),0))</f>
        <v>0</v>
      </c>
      <c r="N246" s="8"/>
      <c r="O246" s="37" t="str">
        <f aca="false">IF(A246="","",M246+N246)</f>
        <v/>
      </c>
      <c r="P246" s="27" t="str">
        <f aca="false">IF(B246="","",DATE(YEAR(B246),MONTH(B246),1))</f>
        <v/>
      </c>
    </row>
    <row r="247" customFormat="false" ht="15" hidden="false" customHeight="false" outlineLevel="0" collapsed="false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22" t="str">
        <f aca="false">IF(C247="","",IFERROR(INDEX(Parc!$B$2:$B$51,MATCH(C247,Parc!$A$2:$A$51,0)),"Code inconnu"))</f>
        <v/>
      </c>
      <c r="M247" s="37" t="n">
        <f aca="false">IF(J247="",0,K247*IFERROR(INDEX(Listes!$G$2:$G$21,MATCH(J247,Listes!$E$2:$E$21,0)),0))</f>
        <v>0</v>
      </c>
      <c r="N247" s="8"/>
      <c r="O247" s="37" t="str">
        <f aca="false">IF(A247="","",M247+N247)</f>
        <v/>
      </c>
      <c r="P247" s="27" t="str">
        <f aca="false">IF(B247="","",DATE(YEAR(B247),MONTH(B247),1))</f>
        <v/>
      </c>
    </row>
    <row r="248" customFormat="false" ht="15" hidden="false" customHeight="false" outlineLevel="0" collapsed="false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22" t="str">
        <f aca="false">IF(C248="","",IFERROR(INDEX(Parc!$B$2:$B$51,MATCH(C248,Parc!$A$2:$A$51,0)),"Code inconnu"))</f>
        <v/>
      </c>
      <c r="M248" s="37" t="n">
        <f aca="false">IF(J248="",0,K248*IFERROR(INDEX(Listes!$G$2:$G$21,MATCH(J248,Listes!$E$2:$E$21,0)),0))</f>
        <v>0</v>
      </c>
      <c r="N248" s="8"/>
      <c r="O248" s="37" t="str">
        <f aca="false">IF(A248="","",M248+N248)</f>
        <v/>
      </c>
      <c r="P248" s="27" t="str">
        <f aca="false">IF(B248="","",DATE(YEAR(B248),MONTH(B248),1))</f>
        <v/>
      </c>
    </row>
    <row r="249" customFormat="false" ht="15" hidden="false" customHeight="false" outlineLevel="0" collapsed="false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22" t="str">
        <f aca="false">IF(C249="","",IFERROR(INDEX(Parc!$B$2:$B$51,MATCH(C249,Parc!$A$2:$A$51,0)),"Code inconnu"))</f>
        <v/>
      </c>
      <c r="M249" s="37" t="n">
        <f aca="false">IF(J249="",0,K249*IFERROR(INDEX(Listes!$G$2:$G$21,MATCH(J249,Listes!$E$2:$E$21,0)),0))</f>
        <v>0</v>
      </c>
      <c r="N249" s="8"/>
      <c r="O249" s="37" t="str">
        <f aca="false">IF(A249="","",M249+N249)</f>
        <v/>
      </c>
      <c r="P249" s="27" t="str">
        <f aca="false">IF(B249="","",DATE(YEAR(B249),MONTH(B249),1))</f>
        <v/>
      </c>
    </row>
    <row r="250" customFormat="false" ht="15" hidden="false" customHeight="false" outlineLevel="0" collapsed="false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22" t="str">
        <f aca="false">IF(C250="","",IFERROR(INDEX(Parc!$B$2:$B$51,MATCH(C250,Parc!$A$2:$A$51,0)),"Code inconnu"))</f>
        <v/>
      </c>
      <c r="M250" s="37" t="n">
        <f aca="false">IF(J250="",0,K250*IFERROR(INDEX(Listes!$G$2:$G$21,MATCH(J250,Listes!$E$2:$E$21,0)),0))</f>
        <v>0</v>
      </c>
      <c r="N250" s="8"/>
      <c r="O250" s="37" t="str">
        <f aca="false">IF(A250="","",M250+N250)</f>
        <v/>
      </c>
      <c r="P250" s="27" t="str">
        <f aca="false">IF(B250="","",DATE(YEAR(B250),MONTH(B250),1))</f>
        <v/>
      </c>
    </row>
    <row r="251" customFormat="false" ht="15" hidden="false" customHeight="false" outlineLevel="0" collapsed="false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22" t="str">
        <f aca="false">IF(C251="","",IFERROR(INDEX(Parc!$B$2:$B$51,MATCH(C251,Parc!$A$2:$A$51,0)),"Code inconnu"))</f>
        <v/>
      </c>
      <c r="M251" s="37" t="n">
        <f aca="false">IF(J251="",0,K251*IFERROR(INDEX(Listes!$G$2:$G$21,MATCH(J251,Listes!$E$2:$E$21,0)),0))</f>
        <v>0</v>
      </c>
      <c r="N251" s="8"/>
      <c r="O251" s="37" t="str">
        <f aca="false">IF(A251="","",M251+N251)</f>
        <v/>
      </c>
      <c r="P251" s="27" t="str">
        <f aca="false">IF(B251="","",DATE(YEAR(B251),MONTH(B251),1))</f>
        <v/>
      </c>
    </row>
    <row r="252" customFormat="false" ht="15" hidden="false" customHeight="false" outlineLevel="0" collapsed="false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22" t="str">
        <f aca="false">IF(C252="","",IFERROR(INDEX(Parc!$B$2:$B$51,MATCH(C252,Parc!$A$2:$A$51,0)),"Code inconnu"))</f>
        <v/>
      </c>
      <c r="M252" s="37" t="n">
        <f aca="false">IF(J252="",0,K252*IFERROR(INDEX(Listes!$G$2:$G$21,MATCH(J252,Listes!$E$2:$E$21,0)),0))</f>
        <v>0</v>
      </c>
      <c r="N252" s="8"/>
      <c r="O252" s="37" t="str">
        <f aca="false">IF(A252="","",M252+N252)</f>
        <v/>
      </c>
      <c r="P252" s="27" t="str">
        <f aca="false">IF(B252="","",DATE(YEAR(B252),MONTH(B252),1))</f>
        <v/>
      </c>
    </row>
    <row r="253" customFormat="false" ht="15" hidden="false" customHeight="false" outlineLevel="0" collapsed="false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22" t="str">
        <f aca="false">IF(C253="","",IFERROR(INDEX(Parc!$B$2:$B$51,MATCH(C253,Parc!$A$2:$A$51,0)),"Code inconnu"))</f>
        <v/>
      </c>
      <c r="M253" s="37" t="n">
        <f aca="false">IF(J253="",0,K253*IFERROR(INDEX(Listes!$G$2:$G$21,MATCH(J253,Listes!$E$2:$E$21,0)),0))</f>
        <v>0</v>
      </c>
      <c r="N253" s="8"/>
      <c r="O253" s="37" t="str">
        <f aca="false">IF(A253="","",M253+N253)</f>
        <v/>
      </c>
      <c r="P253" s="27" t="str">
        <f aca="false">IF(B253="","",DATE(YEAR(B253),MONTH(B253),1))</f>
        <v/>
      </c>
    </row>
    <row r="254" customFormat="false" ht="15" hidden="false" customHeight="false" outlineLevel="0" collapsed="false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22" t="str">
        <f aca="false">IF(C254="","",IFERROR(INDEX(Parc!$B$2:$B$51,MATCH(C254,Parc!$A$2:$A$51,0)),"Code inconnu"))</f>
        <v/>
      </c>
      <c r="M254" s="37" t="n">
        <f aca="false">IF(J254="",0,K254*IFERROR(INDEX(Listes!$G$2:$G$21,MATCH(J254,Listes!$E$2:$E$21,0)),0))</f>
        <v>0</v>
      </c>
      <c r="N254" s="8"/>
      <c r="O254" s="37" t="str">
        <f aca="false">IF(A254="","",M254+N254)</f>
        <v/>
      </c>
      <c r="P254" s="27" t="str">
        <f aca="false">IF(B254="","",DATE(YEAR(B254),MONTH(B254),1))</f>
        <v/>
      </c>
    </row>
    <row r="255" customFormat="false" ht="15" hidden="false" customHeight="false" outlineLevel="0" collapsed="false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22" t="str">
        <f aca="false">IF(C255="","",IFERROR(INDEX(Parc!$B$2:$B$51,MATCH(C255,Parc!$A$2:$A$51,0)),"Code inconnu"))</f>
        <v/>
      </c>
      <c r="M255" s="37" t="n">
        <f aca="false">IF(J255="",0,K255*IFERROR(INDEX(Listes!$G$2:$G$21,MATCH(J255,Listes!$E$2:$E$21,0)),0))</f>
        <v>0</v>
      </c>
      <c r="N255" s="8"/>
      <c r="O255" s="37" t="str">
        <f aca="false">IF(A255="","",M255+N255)</f>
        <v/>
      </c>
      <c r="P255" s="27" t="str">
        <f aca="false">IF(B255="","",DATE(YEAR(B255),MONTH(B255),1))</f>
        <v/>
      </c>
    </row>
    <row r="256" customFormat="false" ht="15" hidden="false" customHeight="false" outlineLevel="0" collapsed="false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22" t="str">
        <f aca="false">IF(C256="","",IFERROR(INDEX(Parc!$B$2:$B$51,MATCH(C256,Parc!$A$2:$A$51,0)),"Code inconnu"))</f>
        <v/>
      </c>
      <c r="M256" s="37" t="n">
        <f aca="false">IF(J256="",0,K256*IFERROR(INDEX(Listes!$G$2:$G$21,MATCH(J256,Listes!$E$2:$E$21,0)),0))</f>
        <v>0</v>
      </c>
      <c r="N256" s="8"/>
      <c r="O256" s="37" t="str">
        <f aca="false">IF(A256="","",M256+N256)</f>
        <v/>
      </c>
      <c r="P256" s="27" t="str">
        <f aca="false">IF(B256="","",DATE(YEAR(B256),MONTH(B256),1))</f>
        <v/>
      </c>
    </row>
    <row r="257" customFormat="false" ht="15" hidden="false" customHeight="false" outlineLevel="0" collapsed="false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22" t="str">
        <f aca="false">IF(C257="","",IFERROR(INDEX(Parc!$B$2:$B$51,MATCH(C257,Parc!$A$2:$A$51,0)),"Code inconnu"))</f>
        <v/>
      </c>
      <c r="M257" s="37" t="n">
        <f aca="false">IF(J257="",0,K257*IFERROR(INDEX(Listes!$G$2:$G$21,MATCH(J257,Listes!$E$2:$E$21,0)),0))</f>
        <v>0</v>
      </c>
      <c r="N257" s="8"/>
      <c r="O257" s="37" t="str">
        <f aca="false">IF(A257="","",M257+N257)</f>
        <v/>
      </c>
      <c r="P257" s="27" t="str">
        <f aca="false">IF(B257="","",DATE(YEAR(B257),MONTH(B257),1))</f>
        <v/>
      </c>
    </row>
    <row r="258" customFormat="false" ht="15" hidden="false" customHeight="false" outlineLevel="0" collapsed="false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22" t="str">
        <f aca="false">IF(C258="","",IFERROR(INDEX(Parc!$B$2:$B$51,MATCH(C258,Parc!$A$2:$A$51,0)),"Code inconnu"))</f>
        <v/>
      </c>
      <c r="M258" s="37" t="n">
        <f aca="false">IF(J258="",0,K258*IFERROR(INDEX(Listes!$G$2:$G$21,MATCH(J258,Listes!$E$2:$E$21,0)),0))</f>
        <v>0</v>
      </c>
      <c r="N258" s="8"/>
      <c r="O258" s="37" t="str">
        <f aca="false">IF(A258="","",M258+N258)</f>
        <v/>
      </c>
      <c r="P258" s="27" t="str">
        <f aca="false">IF(B258="","",DATE(YEAR(B258),MONTH(B258),1))</f>
        <v/>
      </c>
    </row>
    <row r="259" customFormat="false" ht="15" hidden="false" customHeight="false" outlineLevel="0" collapsed="false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22" t="str">
        <f aca="false">IF(C259="","",IFERROR(INDEX(Parc!$B$2:$B$51,MATCH(C259,Parc!$A$2:$A$51,0)),"Code inconnu"))</f>
        <v/>
      </c>
      <c r="M259" s="37" t="n">
        <f aca="false">IF(J259="",0,K259*IFERROR(INDEX(Listes!$G$2:$G$21,MATCH(J259,Listes!$E$2:$E$21,0)),0))</f>
        <v>0</v>
      </c>
      <c r="N259" s="8"/>
      <c r="O259" s="37" t="str">
        <f aca="false">IF(A259="","",M259+N259)</f>
        <v/>
      </c>
      <c r="P259" s="27" t="str">
        <f aca="false">IF(B259="","",DATE(YEAR(B259),MONTH(B259),1))</f>
        <v/>
      </c>
    </row>
    <row r="260" customFormat="false" ht="15" hidden="false" customHeight="false" outlineLevel="0" collapsed="false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22" t="str">
        <f aca="false">IF(C260="","",IFERROR(INDEX(Parc!$B$2:$B$51,MATCH(C260,Parc!$A$2:$A$51,0)),"Code inconnu"))</f>
        <v/>
      </c>
      <c r="M260" s="37" t="n">
        <f aca="false">IF(J260="",0,K260*IFERROR(INDEX(Listes!$G$2:$G$21,MATCH(J260,Listes!$E$2:$E$21,0)),0))</f>
        <v>0</v>
      </c>
      <c r="N260" s="8"/>
      <c r="O260" s="37" t="str">
        <f aca="false">IF(A260="","",M260+N260)</f>
        <v/>
      </c>
      <c r="P260" s="27" t="str">
        <f aca="false">IF(B260="","",DATE(YEAR(B260),MONTH(B260),1))</f>
        <v/>
      </c>
    </row>
    <row r="261" customFormat="false" ht="15" hidden="false" customHeight="false" outlineLevel="0" collapsed="false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22" t="str">
        <f aca="false">IF(C261="","",IFERROR(INDEX(Parc!$B$2:$B$51,MATCH(C261,Parc!$A$2:$A$51,0)),"Code inconnu"))</f>
        <v/>
      </c>
      <c r="M261" s="37" t="n">
        <f aca="false">IF(J261="",0,K261*IFERROR(INDEX(Listes!$G$2:$G$21,MATCH(J261,Listes!$E$2:$E$21,0)),0))</f>
        <v>0</v>
      </c>
      <c r="N261" s="8"/>
      <c r="O261" s="37" t="str">
        <f aca="false">IF(A261="","",M261+N261)</f>
        <v/>
      </c>
      <c r="P261" s="27" t="str">
        <f aca="false">IF(B261="","",DATE(YEAR(B261),MONTH(B261),1))</f>
        <v/>
      </c>
    </row>
    <row r="262" customFormat="false" ht="15" hidden="false" customHeight="false" outlineLevel="0" collapsed="false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22" t="str">
        <f aca="false">IF(C262="","",IFERROR(INDEX(Parc!$B$2:$B$51,MATCH(C262,Parc!$A$2:$A$51,0)),"Code inconnu"))</f>
        <v/>
      </c>
      <c r="M262" s="37" t="n">
        <f aca="false">IF(J262="",0,K262*IFERROR(INDEX(Listes!$G$2:$G$21,MATCH(J262,Listes!$E$2:$E$21,0)),0))</f>
        <v>0</v>
      </c>
      <c r="N262" s="8"/>
      <c r="O262" s="37" t="str">
        <f aca="false">IF(A262="","",M262+N262)</f>
        <v/>
      </c>
      <c r="P262" s="27" t="str">
        <f aca="false">IF(B262="","",DATE(YEAR(B262),MONTH(B262),1))</f>
        <v/>
      </c>
    </row>
    <row r="263" customFormat="false" ht="15" hidden="false" customHeight="false" outlineLevel="0" collapsed="false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22" t="str">
        <f aca="false">IF(C263="","",IFERROR(INDEX(Parc!$B$2:$B$51,MATCH(C263,Parc!$A$2:$A$51,0)),"Code inconnu"))</f>
        <v/>
      </c>
      <c r="M263" s="37" t="n">
        <f aca="false">IF(J263="",0,K263*IFERROR(INDEX(Listes!$G$2:$G$21,MATCH(J263,Listes!$E$2:$E$21,0)),0))</f>
        <v>0</v>
      </c>
      <c r="N263" s="8"/>
      <c r="O263" s="37" t="str">
        <f aca="false">IF(A263="","",M263+N263)</f>
        <v/>
      </c>
      <c r="P263" s="27" t="str">
        <f aca="false">IF(B263="","",DATE(YEAR(B263),MONTH(B263),1))</f>
        <v/>
      </c>
    </row>
    <row r="264" customFormat="false" ht="15" hidden="false" customHeight="false" outlineLevel="0" collapsed="false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22" t="str">
        <f aca="false">IF(C264="","",IFERROR(INDEX(Parc!$B$2:$B$51,MATCH(C264,Parc!$A$2:$A$51,0)),"Code inconnu"))</f>
        <v/>
      </c>
      <c r="M264" s="37" t="n">
        <f aca="false">IF(J264="",0,K264*IFERROR(INDEX(Listes!$G$2:$G$21,MATCH(J264,Listes!$E$2:$E$21,0)),0))</f>
        <v>0</v>
      </c>
      <c r="N264" s="8"/>
      <c r="O264" s="37" t="str">
        <f aca="false">IF(A264="","",M264+N264)</f>
        <v/>
      </c>
      <c r="P264" s="27" t="str">
        <f aca="false">IF(B264="","",DATE(YEAR(B264),MONTH(B264),1))</f>
        <v/>
      </c>
    </row>
    <row r="265" customFormat="false" ht="15" hidden="false" customHeight="false" outlineLevel="0" collapsed="false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22" t="str">
        <f aca="false">IF(C265="","",IFERROR(INDEX(Parc!$B$2:$B$51,MATCH(C265,Parc!$A$2:$A$51,0)),"Code inconnu"))</f>
        <v/>
      </c>
      <c r="M265" s="37" t="n">
        <f aca="false">IF(J265="",0,K265*IFERROR(INDEX(Listes!$G$2:$G$21,MATCH(J265,Listes!$E$2:$E$21,0)),0))</f>
        <v>0</v>
      </c>
      <c r="N265" s="8"/>
      <c r="O265" s="37" t="str">
        <f aca="false">IF(A265="","",M265+N265)</f>
        <v/>
      </c>
      <c r="P265" s="27" t="str">
        <f aca="false">IF(B265="","",DATE(YEAR(B265),MONTH(B265),1))</f>
        <v/>
      </c>
    </row>
    <row r="266" customFormat="false" ht="15" hidden="false" customHeight="false" outlineLevel="0" collapsed="false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22" t="str">
        <f aca="false">IF(C266="","",IFERROR(INDEX(Parc!$B$2:$B$51,MATCH(C266,Parc!$A$2:$A$51,0)),"Code inconnu"))</f>
        <v/>
      </c>
      <c r="M266" s="37" t="n">
        <f aca="false">IF(J266="",0,K266*IFERROR(INDEX(Listes!$G$2:$G$21,MATCH(J266,Listes!$E$2:$E$21,0)),0))</f>
        <v>0</v>
      </c>
      <c r="N266" s="8"/>
      <c r="O266" s="37" t="str">
        <f aca="false">IF(A266="","",M266+N266)</f>
        <v/>
      </c>
      <c r="P266" s="27" t="str">
        <f aca="false">IF(B266="","",DATE(YEAR(B266),MONTH(B266),1))</f>
        <v/>
      </c>
    </row>
    <row r="267" customFormat="false" ht="15" hidden="false" customHeight="false" outlineLevel="0" collapsed="false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22" t="str">
        <f aca="false">IF(C267="","",IFERROR(INDEX(Parc!$B$2:$B$51,MATCH(C267,Parc!$A$2:$A$51,0)),"Code inconnu"))</f>
        <v/>
      </c>
      <c r="M267" s="37" t="n">
        <f aca="false">IF(J267="",0,K267*IFERROR(INDEX(Listes!$G$2:$G$21,MATCH(J267,Listes!$E$2:$E$21,0)),0))</f>
        <v>0</v>
      </c>
      <c r="N267" s="8"/>
      <c r="O267" s="37" t="str">
        <f aca="false">IF(A267="","",M267+N267)</f>
        <v/>
      </c>
      <c r="P267" s="27" t="str">
        <f aca="false">IF(B267="","",DATE(YEAR(B267),MONTH(B267),1))</f>
        <v/>
      </c>
    </row>
    <row r="268" customFormat="false" ht="15" hidden="false" customHeight="false" outlineLevel="0" collapsed="false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22" t="str">
        <f aca="false">IF(C268="","",IFERROR(INDEX(Parc!$B$2:$B$51,MATCH(C268,Parc!$A$2:$A$51,0)),"Code inconnu"))</f>
        <v/>
      </c>
      <c r="M268" s="37" t="n">
        <f aca="false">IF(J268="",0,K268*IFERROR(INDEX(Listes!$G$2:$G$21,MATCH(J268,Listes!$E$2:$E$21,0)),0))</f>
        <v>0</v>
      </c>
      <c r="N268" s="8"/>
      <c r="O268" s="37" t="str">
        <f aca="false">IF(A268="","",M268+N268)</f>
        <v/>
      </c>
      <c r="P268" s="27" t="str">
        <f aca="false">IF(B268="","",DATE(YEAR(B268),MONTH(B268),1))</f>
        <v/>
      </c>
    </row>
    <row r="269" customFormat="false" ht="15" hidden="false" customHeight="false" outlineLevel="0" collapsed="false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22" t="str">
        <f aca="false">IF(C269="","",IFERROR(INDEX(Parc!$B$2:$B$51,MATCH(C269,Parc!$A$2:$A$51,0)),"Code inconnu"))</f>
        <v/>
      </c>
      <c r="M269" s="37" t="n">
        <f aca="false">IF(J269="",0,K269*IFERROR(INDEX(Listes!$G$2:$G$21,MATCH(J269,Listes!$E$2:$E$21,0)),0))</f>
        <v>0</v>
      </c>
      <c r="N269" s="8"/>
      <c r="O269" s="37" t="str">
        <f aca="false">IF(A269="","",M269+N269)</f>
        <v/>
      </c>
      <c r="P269" s="27" t="str">
        <f aca="false">IF(B269="","",DATE(YEAR(B269),MONTH(B269),1))</f>
        <v/>
      </c>
    </row>
    <row r="270" customFormat="false" ht="15" hidden="false" customHeight="false" outlineLevel="0" collapsed="false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22" t="str">
        <f aca="false">IF(C270="","",IFERROR(INDEX(Parc!$B$2:$B$51,MATCH(C270,Parc!$A$2:$A$51,0)),"Code inconnu"))</f>
        <v/>
      </c>
      <c r="M270" s="37" t="n">
        <f aca="false">IF(J270="",0,K270*IFERROR(INDEX(Listes!$G$2:$G$21,MATCH(J270,Listes!$E$2:$E$21,0)),0))</f>
        <v>0</v>
      </c>
      <c r="N270" s="8"/>
      <c r="O270" s="37" t="str">
        <f aca="false">IF(A270="","",M270+N270)</f>
        <v/>
      </c>
      <c r="P270" s="27" t="str">
        <f aca="false">IF(B270="","",DATE(YEAR(B270),MONTH(B270),1))</f>
        <v/>
      </c>
    </row>
    <row r="271" customFormat="false" ht="15" hidden="false" customHeight="false" outlineLevel="0" collapsed="false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22" t="str">
        <f aca="false">IF(C271="","",IFERROR(INDEX(Parc!$B$2:$B$51,MATCH(C271,Parc!$A$2:$A$51,0)),"Code inconnu"))</f>
        <v/>
      </c>
      <c r="M271" s="37" t="n">
        <f aca="false">IF(J271="",0,K271*IFERROR(INDEX(Listes!$G$2:$G$21,MATCH(J271,Listes!$E$2:$E$21,0)),0))</f>
        <v>0</v>
      </c>
      <c r="N271" s="8"/>
      <c r="O271" s="37" t="str">
        <f aca="false">IF(A271="","",M271+N271)</f>
        <v/>
      </c>
      <c r="P271" s="27" t="str">
        <f aca="false">IF(B271="","",DATE(YEAR(B271),MONTH(B271),1))</f>
        <v/>
      </c>
    </row>
    <row r="272" customFormat="false" ht="15" hidden="false" customHeight="false" outlineLevel="0" collapsed="false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22" t="str">
        <f aca="false">IF(C272="","",IFERROR(INDEX(Parc!$B$2:$B$51,MATCH(C272,Parc!$A$2:$A$51,0)),"Code inconnu"))</f>
        <v/>
      </c>
      <c r="M272" s="37" t="n">
        <f aca="false">IF(J272="",0,K272*IFERROR(INDEX(Listes!$G$2:$G$21,MATCH(J272,Listes!$E$2:$E$21,0)),0))</f>
        <v>0</v>
      </c>
      <c r="N272" s="8"/>
      <c r="O272" s="37" t="str">
        <f aca="false">IF(A272="","",M272+N272)</f>
        <v/>
      </c>
      <c r="P272" s="27" t="str">
        <f aca="false">IF(B272="","",DATE(YEAR(B272),MONTH(B272),1))</f>
        <v/>
      </c>
    </row>
    <row r="273" customFormat="false" ht="15" hidden="false" customHeight="false" outlineLevel="0" collapsed="false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22" t="str">
        <f aca="false">IF(C273="","",IFERROR(INDEX(Parc!$B$2:$B$51,MATCH(C273,Parc!$A$2:$A$51,0)),"Code inconnu"))</f>
        <v/>
      </c>
      <c r="M273" s="37" t="n">
        <f aca="false">IF(J273="",0,K273*IFERROR(INDEX(Listes!$G$2:$G$21,MATCH(J273,Listes!$E$2:$E$21,0)),0))</f>
        <v>0</v>
      </c>
      <c r="N273" s="8"/>
      <c r="O273" s="37" t="str">
        <f aca="false">IF(A273="","",M273+N273)</f>
        <v/>
      </c>
      <c r="P273" s="27" t="str">
        <f aca="false">IF(B273="","",DATE(YEAR(B273),MONTH(B273),1))</f>
        <v/>
      </c>
    </row>
    <row r="274" customFormat="false" ht="15" hidden="false" customHeight="false" outlineLevel="0" collapsed="false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22" t="str">
        <f aca="false">IF(C274="","",IFERROR(INDEX(Parc!$B$2:$B$51,MATCH(C274,Parc!$A$2:$A$51,0)),"Code inconnu"))</f>
        <v/>
      </c>
      <c r="M274" s="37" t="n">
        <f aca="false">IF(J274="",0,K274*IFERROR(INDEX(Listes!$G$2:$G$21,MATCH(J274,Listes!$E$2:$E$21,0)),0))</f>
        <v>0</v>
      </c>
      <c r="N274" s="8"/>
      <c r="O274" s="37" t="str">
        <f aca="false">IF(A274="","",M274+N274)</f>
        <v/>
      </c>
      <c r="P274" s="27" t="str">
        <f aca="false">IF(B274="","",DATE(YEAR(B274),MONTH(B274),1))</f>
        <v/>
      </c>
    </row>
    <row r="275" customFormat="false" ht="15" hidden="false" customHeight="false" outlineLevel="0" collapsed="false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22" t="str">
        <f aca="false">IF(C275="","",IFERROR(INDEX(Parc!$B$2:$B$51,MATCH(C275,Parc!$A$2:$A$51,0)),"Code inconnu"))</f>
        <v/>
      </c>
      <c r="M275" s="37" t="n">
        <f aca="false">IF(J275="",0,K275*IFERROR(INDEX(Listes!$G$2:$G$21,MATCH(J275,Listes!$E$2:$E$21,0)),0))</f>
        <v>0</v>
      </c>
      <c r="N275" s="8"/>
      <c r="O275" s="37" t="str">
        <f aca="false">IF(A275="","",M275+N275)</f>
        <v/>
      </c>
      <c r="P275" s="27" t="str">
        <f aca="false">IF(B275="","",DATE(YEAR(B275),MONTH(B275),1))</f>
        <v/>
      </c>
    </row>
    <row r="276" customFormat="false" ht="15" hidden="false" customHeight="false" outlineLevel="0" collapsed="false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22" t="str">
        <f aca="false">IF(C276="","",IFERROR(INDEX(Parc!$B$2:$B$51,MATCH(C276,Parc!$A$2:$A$51,0)),"Code inconnu"))</f>
        <v/>
      </c>
      <c r="M276" s="37" t="n">
        <f aca="false">IF(J276="",0,K276*IFERROR(INDEX(Listes!$G$2:$G$21,MATCH(J276,Listes!$E$2:$E$21,0)),0))</f>
        <v>0</v>
      </c>
      <c r="N276" s="8"/>
      <c r="O276" s="37" t="str">
        <f aca="false">IF(A276="","",M276+N276)</f>
        <v/>
      </c>
      <c r="P276" s="27" t="str">
        <f aca="false">IF(B276="","",DATE(YEAR(B276),MONTH(B276),1))</f>
        <v/>
      </c>
    </row>
    <row r="277" customFormat="false" ht="15" hidden="false" customHeight="false" outlineLevel="0" collapsed="false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22" t="str">
        <f aca="false">IF(C277="","",IFERROR(INDEX(Parc!$B$2:$B$51,MATCH(C277,Parc!$A$2:$A$51,0)),"Code inconnu"))</f>
        <v/>
      </c>
      <c r="M277" s="37" t="n">
        <f aca="false">IF(J277="",0,K277*IFERROR(INDEX(Listes!$G$2:$G$21,MATCH(J277,Listes!$E$2:$E$21,0)),0))</f>
        <v>0</v>
      </c>
      <c r="N277" s="8"/>
      <c r="O277" s="37" t="str">
        <f aca="false">IF(A277="","",M277+N277)</f>
        <v/>
      </c>
      <c r="P277" s="27" t="str">
        <f aca="false">IF(B277="","",DATE(YEAR(B277),MONTH(B277),1))</f>
        <v/>
      </c>
    </row>
    <row r="278" customFormat="false" ht="15" hidden="false" customHeight="false" outlineLevel="0" collapsed="false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22" t="str">
        <f aca="false">IF(C278="","",IFERROR(INDEX(Parc!$B$2:$B$51,MATCH(C278,Parc!$A$2:$A$51,0)),"Code inconnu"))</f>
        <v/>
      </c>
      <c r="M278" s="37" t="n">
        <f aca="false">IF(J278="",0,K278*IFERROR(INDEX(Listes!$G$2:$G$21,MATCH(J278,Listes!$E$2:$E$21,0)),0))</f>
        <v>0</v>
      </c>
      <c r="N278" s="8"/>
      <c r="O278" s="37" t="str">
        <f aca="false">IF(A278="","",M278+N278)</f>
        <v/>
      </c>
      <c r="P278" s="27" t="str">
        <f aca="false">IF(B278="","",DATE(YEAR(B278),MONTH(B278),1))</f>
        <v/>
      </c>
    </row>
    <row r="279" customFormat="false" ht="15" hidden="false" customHeight="false" outlineLevel="0" collapsed="false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22" t="str">
        <f aca="false">IF(C279="","",IFERROR(INDEX(Parc!$B$2:$B$51,MATCH(C279,Parc!$A$2:$A$51,0)),"Code inconnu"))</f>
        <v/>
      </c>
      <c r="M279" s="37" t="n">
        <f aca="false">IF(J279="",0,K279*IFERROR(INDEX(Listes!$G$2:$G$21,MATCH(J279,Listes!$E$2:$E$21,0)),0))</f>
        <v>0</v>
      </c>
      <c r="N279" s="8"/>
      <c r="O279" s="37" t="str">
        <f aca="false">IF(A279="","",M279+N279)</f>
        <v/>
      </c>
      <c r="P279" s="27" t="str">
        <f aca="false">IF(B279="","",DATE(YEAR(B279),MONTH(B279),1))</f>
        <v/>
      </c>
    </row>
    <row r="280" customFormat="false" ht="15" hidden="false" customHeight="false" outlineLevel="0" collapsed="false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22" t="str">
        <f aca="false">IF(C280="","",IFERROR(INDEX(Parc!$B$2:$B$51,MATCH(C280,Parc!$A$2:$A$51,0)),"Code inconnu"))</f>
        <v/>
      </c>
      <c r="M280" s="37" t="n">
        <f aca="false">IF(J280="",0,K280*IFERROR(INDEX(Listes!$G$2:$G$21,MATCH(J280,Listes!$E$2:$E$21,0)),0))</f>
        <v>0</v>
      </c>
      <c r="N280" s="8"/>
      <c r="O280" s="37" t="str">
        <f aca="false">IF(A280="","",M280+N280)</f>
        <v/>
      </c>
      <c r="P280" s="27" t="str">
        <f aca="false">IF(B280="","",DATE(YEAR(B280),MONTH(B280),1))</f>
        <v/>
      </c>
    </row>
    <row r="281" customFormat="false" ht="15" hidden="false" customHeight="false" outlineLevel="0" collapsed="false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22" t="str">
        <f aca="false">IF(C281="","",IFERROR(INDEX(Parc!$B$2:$B$51,MATCH(C281,Parc!$A$2:$A$51,0)),"Code inconnu"))</f>
        <v/>
      </c>
      <c r="M281" s="37" t="n">
        <f aca="false">IF(J281="",0,K281*IFERROR(INDEX(Listes!$G$2:$G$21,MATCH(J281,Listes!$E$2:$E$21,0)),0))</f>
        <v>0</v>
      </c>
      <c r="N281" s="8"/>
      <c r="O281" s="37" t="str">
        <f aca="false">IF(A281="","",M281+N281)</f>
        <v/>
      </c>
      <c r="P281" s="27" t="str">
        <f aca="false">IF(B281="","",DATE(YEAR(B281),MONTH(B281),1))</f>
        <v/>
      </c>
    </row>
    <row r="282" customFormat="false" ht="15" hidden="false" customHeight="false" outlineLevel="0" collapsed="false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22" t="str">
        <f aca="false">IF(C282="","",IFERROR(INDEX(Parc!$B$2:$B$51,MATCH(C282,Parc!$A$2:$A$51,0)),"Code inconnu"))</f>
        <v/>
      </c>
      <c r="M282" s="37" t="n">
        <f aca="false">IF(J282="",0,K282*IFERROR(INDEX(Listes!$G$2:$G$21,MATCH(J282,Listes!$E$2:$E$21,0)),0))</f>
        <v>0</v>
      </c>
      <c r="N282" s="8"/>
      <c r="O282" s="37" t="str">
        <f aca="false">IF(A282="","",M282+N282)</f>
        <v/>
      </c>
      <c r="P282" s="27" t="str">
        <f aca="false">IF(B282="","",DATE(YEAR(B282),MONTH(B282),1))</f>
        <v/>
      </c>
    </row>
    <row r="283" customFormat="false" ht="15" hidden="false" customHeight="false" outlineLevel="0" collapsed="false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22" t="str">
        <f aca="false">IF(C283="","",IFERROR(INDEX(Parc!$B$2:$B$51,MATCH(C283,Parc!$A$2:$A$51,0)),"Code inconnu"))</f>
        <v/>
      </c>
      <c r="M283" s="37" t="n">
        <f aca="false">IF(J283="",0,K283*IFERROR(INDEX(Listes!$G$2:$G$21,MATCH(J283,Listes!$E$2:$E$21,0)),0))</f>
        <v>0</v>
      </c>
      <c r="N283" s="8"/>
      <c r="O283" s="37" t="str">
        <f aca="false">IF(A283="","",M283+N283)</f>
        <v/>
      </c>
      <c r="P283" s="27" t="str">
        <f aca="false">IF(B283="","",DATE(YEAR(B283),MONTH(B283),1))</f>
        <v/>
      </c>
    </row>
    <row r="284" customFormat="false" ht="15" hidden="false" customHeight="false" outlineLevel="0" collapsed="false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22" t="str">
        <f aca="false">IF(C284="","",IFERROR(INDEX(Parc!$B$2:$B$51,MATCH(C284,Parc!$A$2:$A$51,0)),"Code inconnu"))</f>
        <v/>
      </c>
      <c r="M284" s="37" t="n">
        <f aca="false">IF(J284="",0,K284*IFERROR(INDEX(Listes!$G$2:$G$21,MATCH(J284,Listes!$E$2:$E$21,0)),0))</f>
        <v>0</v>
      </c>
      <c r="N284" s="8"/>
      <c r="O284" s="37" t="str">
        <f aca="false">IF(A284="","",M284+N284)</f>
        <v/>
      </c>
      <c r="P284" s="27" t="str">
        <f aca="false">IF(B284="","",DATE(YEAR(B284),MONTH(B284),1))</f>
        <v/>
      </c>
    </row>
    <row r="285" customFormat="false" ht="15" hidden="false" customHeight="false" outlineLevel="0" collapsed="false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22" t="str">
        <f aca="false">IF(C285="","",IFERROR(INDEX(Parc!$B$2:$B$51,MATCH(C285,Parc!$A$2:$A$51,0)),"Code inconnu"))</f>
        <v/>
      </c>
      <c r="M285" s="37" t="n">
        <f aca="false">IF(J285="",0,K285*IFERROR(INDEX(Listes!$G$2:$G$21,MATCH(J285,Listes!$E$2:$E$21,0)),0))</f>
        <v>0</v>
      </c>
      <c r="N285" s="8"/>
      <c r="O285" s="37" t="str">
        <f aca="false">IF(A285="","",M285+N285)</f>
        <v/>
      </c>
      <c r="P285" s="27" t="str">
        <f aca="false">IF(B285="","",DATE(YEAR(B285),MONTH(B285),1))</f>
        <v/>
      </c>
    </row>
    <row r="286" customFormat="false" ht="15" hidden="false" customHeight="false" outlineLevel="0" collapsed="false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22" t="str">
        <f aca="false">IF(C286="","",IFERROR(INDEX(Parc!$B$2:$B$51,MATCH(C286,Parc!$A$2:$A$51,0)),"Code inconnu"))</f>
        <v/>
      </c>
      <c r="M286" s="37" t="n">
        <f aca="false">IF(J286="",0,K286*IFERROR(INDEX(Listes!$G$2:$G$21,MATCH(J286,Listes!$E$2:$E$21,0)),0))</f>
        <v>0</v>
      </c>
      <c r="N286" s="8"/>
      <c r="O286" s="37" t="str">
        <f aca="false">IF(A286="","",M286+N286)</f>
        <v/>
      </c>
      <c r="P286" s="27" t="str">
        <f aca="false">IF(B286="","",DATE(YEAR(B286),MONTH(B286),1))</f>
        <v/>
      </c>
    </row>
    <row r="287" customFormat="false" ht="15" hidden="false" customHeight="false" outlineLevel="0" collapsed="false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22" t="str">
        <f aca="false">IF(C287="","",IFERROR(INDEX(Parc!$B$2:$B$51,MATCH(C287,Parc!$A$2:$A$51,0)),"Code inconnu"))</f>
        <v/>
      </c>
      <c r="M287" s="37" t="n">
        <f aca="false">IF(J287="",0,K287*IFERROR(INDEX(Listes!$G$2:$G$21,MATCH(J287,Listes!$E$2:$E$21,0)),0))</f>
        <v>0</v>
      </c>
      <c r="N287" s="8"/>
      <c r="O287" s="37" t="str">
        <f aca="false">IF(A287="","",M287+N287)</f>
        <v/>
      </c>
      <c r="P287" s="27" t="str">
        <f aca="false">IF(B287="","",DATE(YEAR(B287),MONTH(B287),1))</f>
        <v/>
      </c>
    </row>
    <row r="288" customFormat="false" ht="15" hidden="false" customHeight="false" outlineLevel="0" collapsed="false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22" t="str">
        <f aca="false">IF(C288="","",IFERROR(INDEX(Parc!$B$2:$B$51,MATCH(C288,Parc!$A$2:$A$51,0)),"Code inconnu"))</f>
        <v/>
      </c>
      <c r="M288" s="37" t="n">
        <f aca="false">IF(J288="",0,K288*IFERROR(INDEX(Listes!$G$2:$G$21,MATCH(J288,Listes!$E$2:$E$21,0)),0))</f>
        <v>0</v>
      </c>
      <c r="N288" s="8"/>
      <c r="O288" s="37" t="str">
        <f aca="false">IF(A288="","",M288+N288)</f>
        <v/>
      </c>
      <c r="P288" s="27" t="str">
        <f aca="false">IF(B288="","",DATE(YEAR(B288),MONTH(B288),1))</f>
        <v/>
      </c>
    </row>
    <row r="289" customFormat="false" ht="15" hidden="false" customHeight="false" outlineLevel="0" collapsed="false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22" t="str">
        <f aca="false">IF(C289="","",IFERROR(INDEX(Parc!$B$2:$B$51,MATCH(C289,Parc!$A$2:$A$51,0)),"Code inconnu"))</f>
        <v/>
      </c>
      <c r="M289" s="37" t="n">
        <f aca="false">IF(J289="",0,K289*IFERROR(INDEX(Listes!$G$2:$G$21,MATCH(J289,Listes!$E$2:$E$21,0)),0))</f>
        <v>0</v>
      </c>
      <c r="N289" s="8"/>
      <c r="O289" s="37" t="str">
        <f aca="false">IF(A289="","",M289+N289)</f>
        <v/>
      </c>
      <c r="P289" s="27" t="str">
        <f aca="false">IF(B289="","",DATE(YEAR(B289),MONTH(B289),1))</f>
        <v/>
      </c>
    </row>
    <row r="290" customFormat="false" ht="15" hidden="false" customHeight="false" outlineLevel="0" collapsed="false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22" t="str">
        <f aca="false">IF(C290="","",IFERROR(INDEX(Parc!$B$2:$B$51,MATCH(C290,Parc!$A$2:$A$51,0)),"Code inconnu"))</f>
        <v/>
      </c>
      <c r="M290" s="37" t="n">
        <f aca="false">IF(J290="",0,K290*IFERROR(INDEX(Listes!$G$2:$G$21,MATCH(J290,Listes!$E$2:$E$21,0)),0))</f>
        <v>0</v>
      </c>
      <c r="N290" s="8"/>
      <c r="O290" s="37" t="str">
        <f aca="false">IF(A290="","",M290+N290)</f>
        <v/>
      </c>
      <c r="P290" s="27" t="str">
        <f aca="false">IF(B290="","",DATE(YEAR(B290),MONTH(B290),1))</f>
        <v/>
      </c>
    </row>
    <row r="291" customFormat="false" ht="15" hidden="false" customHeight="false" outlineLevel="0" collapsed="false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22" t="str">
        <f aca="false">IF(C291="","",IFERROR(INDEX(Parc!$B$2:$B$51,MATCH(C291,Parc!$A$2:$A$51,0)),"Code inconnu"))</f>
        <v/>
      </c>
      <c r="M291" s="37" t="n">
        <f aca="false">IF(J291="",0,K291*IFERROR(INDEX(Listes!$G$2:$G$21,MATCH(J291,Listes!$E$2:$E$21,0)),0))</f>
        <v>0</v>
      </c>
      <c r="N291" s="8"/>
      <c r="O291" s="37" t="str">
        <f aca="false">IF(A291="","",M291+N291)</f>
        <v/>
      </c>
      <c r="P291" s="27" t="str">
        <f aca="false">IF(B291="","",DATE(YEAR(B291),MONTH(B291),1))</f>
        <v/>
      </c>
    </row>
    <row r="292" customFormat="false" ht="15" hidden="false" customHeight="false" outlineLevel="0" collapsed="false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22" t="str">
        <f aca="false">IF(C292="","",IFERROR(INDEX(Parc!$B$2:$B$51,MATCH(C292,Parc!$A$2:$A$51,0)),"Code inconnu"))</f>
        <v/>
      </c>
      <c r="M292" s="37" t="n">
        <f aca="false">IF(J292="",0,K292*IFERROR(INDEX(Listes!$G$2:$G$21,MATCH(J292,Listes!$E$2:$E$21,0)),0))</f>
        <v>0</v>
      </c>
      <c r="N292" s="8"/>
      <c r="O292" s="37" t="str">
        <f aca="false">IF(A292="","",M292+N292)</f>
        <v/>
      </c>
      <c r="P292" s="27" t="str">
        <f aca="false">IF(B292="","",DATE(YEAR(B292),MONTH(B292),1))</f>
        <v/>
      </c>
    </row>
    <row r="293" customFormat="false" ht="15" hidden="false" customHeight="false" outlineLevel="0" collapsed="false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22" t="str">
        <f aca="false">IF(C293="","",IFERROR(INDEX(Parc!$B$2:$B$51,MATCH(C293,Parc!$A$2:$A$51,0)),"Code inconnu"))</f>
        <v/>
      </c>
      <c r="M293" s="37" t="n">
        <f aca="false">IF(J293="",0,K293*IFERROR(INDEX(Listes!$G$2:$G$21,MATCH(J293,Listes!$E$2:$E$21,0)),0))</f>
        <v>0</v>
      </c>
      <c r="N293" s="8"/>
      <c r="O293" s="37" t="str">
        <f aca="false">IF(A293="","",M293+N293)</f>
        <v/>
      </c>
      <c r="P293" s="27" t="str">
        <f aca="false">IF(B293="","",DATE(YEAR(B293),MONTH(B293),1))</f>
        <v/>
      </c>
    </row>
    <row r="294" customFormat="false" ht="15" hidden="false" customHeight="false" outlineLevel="0" collapsed="false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22" t="str">
        <f aca="false">IF(C294="","",IFERROR(INDEX(Parc!$B$2:$B$51,MATCH(C294,Parc!$A$2:$A$51,0)),"Code inconnu"))</f>
        <v/>
      </c>
      <c r="M294" s="37" t="n">
        <f aca="false">IF(J294="",0,K294*IFERROR(INDEX(Listes!$G$2:$G$21,MATCH(J294,Listes!$E$2:$E$21,0)),0))</f>
        <v>0</v>
      </c>
      <c r="N294" s="8"/>
      <c r="O294" s="37" t="str">
        <f aca="false">IF(A294="","",M294+N294)</f>
        <v/>
      </c>
      <c r="P294" s="27" t="str">
        <f aca="false">IF(B294="","",DATE(YEAR(B294),MONTH(B294),1))</f>
        <v/>
      </c>
    </row>
    <row r="295" customFormat="false" ht="15" hidden="false" customHeight="false" outlineLevel="0" collapsed="false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22" t="str">
        <f aca="false">IF(C295="","",IFERROR(INDEX(Parc!$B$2:$B$51,MATCH(C295,Parc!$A$2:$A$51,0)),"Code inconnu"))</f>
        <v/>
      </c>
      <c r="M295" s="37" t="n">
        <f aca="false">IF(J295="",0,K295*IFERROR(INDEX(Listes!$G$2:$G$21,MATCH(J295,Listes!$E$2:$E$21,0)),0))</f>
        <v>0</v>
      </c>
      <c r="N295" s="8"/>
      <c r="O295" s="37" t="str">
        <f aca="false">IF(A295="","",M295+N295)</f>
        <v/>
      </c>
      <c r="P295" s="27" t="str">
        <f aca="false">IF(B295="","",DATE(YEAR(B295),MONTH(B295),1))</f>
        <v/>
      </c>
    </row>
    <row r="296" customFormat="false" ht="15" hidden="false" customHeight="false" outlineLevel="0" collapsed="false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22" t="str">
        <f aca="false">IF(C296="","",IFERROR(INDEX(Parc!$B$2:$B$51,MATCH(C296,Parc!$A$2:$A$51,0)),"Code inconnu"))</f>
        <v/>
      </c>
      <c r="M296" s="37" t="n">
        <f aca="false">IF(J296="",0,K296*IFERROR(INDEX(Listes!$G$2:$G$21,MATCH(J296,Listes!$E$2:$E$21,0)),0))</f>
        <v>0</v>
      </c>
      <c r="N296" s="8"/>
      <c r="O296" s="37" t="str">
        <f aca="false">IF(A296="","",M296+N296)</f>
        <v/>
      </c>
      <c r="P296" s="27" t="str">
        <f aca="false">IF(B296="","",DATE(YEAR(B296),MONTH(B296),1))</f>
        <v/>
      </c>
    </row>
    <row r="297" customFormat="false" ht="15" hidden="false" customHeight="false" outlineLevel="0" collapsed="false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22" t="str">
        <f aca="false">IF(C297="","",IFERROR(INDEX(Parc!$B$2:$B$51,MATCH(C297,Parc!$A$2:$A$51,0)),"Code inconnu"))</f>
        <v/>
      </c>
      <c r="M297" s="37" t="n">
        <f aca="false">IF(J297="",0,K297*IFERROR(INDEX(Listes!$G$2:$G$21,MATCH(J297,Listes!$E$2:$E$21,0)),0))</f>
        <v>0</v>
      </c>
      <c r="N297" s="8"/>
      <c r="O297" s="37" t="str">
        <f aca="false">IF(A297="","",M297+N297)</f>
        <v/>
      </c>
      <c r="P297" s="27" t="str">
        <f aca="false">IF(B297="","",DATE(YEAR(B297),MONTH(B297),1))</f>
        <v/>
      </c>
    </row>
    <row r="298" customFormat="false" ht="15" hidden="false" customHeight="false" outlineLevel="0" collapsed="false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22" t="str">
        <f aca="false">IF(C298="","",IFERROR(INDEX(Parc!$B$2:$B$51,MATCH(C298,Parc!$A$2:$A$51,0)),"Code inconnu"))</f>
        <v/>
      </c>
      <c r="M298" s="37" t="n">
        <f aca="false">IF(J298="",0,K298*IFERROR(INDEX(Listes!$G$2:$G$21,MATCH(J298,Listes!$E$2:$E$21,0)),0))</f>
        <v>0</v>
      </c>
      <c r="N298" s="8"/>
      <c r="O298" s="37" t="str">
        <f aca="false">IF(A298="","",M298+N298)</f>
        <v/>
      </c>
      <c r="P298" s="27" t="str">
        <f aca="false">IF(B298="","",DATE(YEAR(B298),MONTH(B298),1))</f>
        <v/>
      </c>
    </row>
    <row r="299" customFormat="false" ht="15" hidden="false" customHeight="false" outlineLevel="0" collapsed="false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22" t="str">
        <f aca="false">IF(C299="","",IFERROR(INDEX(Parc!$B$2:$B$51,MATCH(C299,Parc!$A$2:$A$51,0)),"Code inconnu"))</f>
        <v/>
      </c>
      <c r="M299" s="37" t="n">
        <f aca="false">IF(J299="",0,K299*IFERROR(INDEX(Listes!$G$2:$G$21,MATCH(J299,Listes!$E$2:$E$21,0)),0))</f>
        <v>0</v>
      </c>
      <c r="N299" s="8"/>
      <c r="O299" s="37" t="str">
        <f aca="false">IF(A299="","",M299+N299)</f>
        <v/>
      </c>
      <c r="P299" s="27" t="str">
        <f aca="false">IF(B299="","",DATE(YEAR(B299),MONTH(B299),1))</f>
        <v/>
      </c>
    </row>
    <row r="300" customFormat="false" ht="15" hidden="false" customHeight="false" outlineLevel="0" collapsed="false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22" t="str">
        <f aca="false">IF(C300="","",IFERROR(INDEX(Parc!$B$2:$B$51,MATCH(C300,Parc!$A$2:$A$51,0)),"Code inconnu"))</f>
        <v/>
      </c>
      <c r="M300" s="37" t="n">
        <f aca="false">IF(J300="",0,K300*IFERROR(INDEX(Listes!$G$2:$G$21,MATCH(J300,Listes!$E$2:$E$21,0)),0))</f>
        <v>0</v>
      </c>
      <c r="N300" s="8"/>
      <c r="O300" s="37" t="str">
        <f aca="false">IF(A300="","",M300+N300)</f>
        <v/>
      </c>
      <c r="P300" s="27" t="str">
        <f aca="false">IF(B300="","",DATE(YEAR(B300),MONTH(B300),1))</f>
        <v/>
      </c>
    </row>
    <row r="301" customFormat="false" ht="15" hidden="false" customHeight="false" outlineLevel="0" collapsed="false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22" t="str">
        <f aca="false">IF(C301="","",IFERROR(INDEX(Parc!$B$2:$B$51,MATCH(C301,Parc!$A$2:$A$51,0)),"Code inconnu"))</f>
        <v/>
      </c>
      <c r="M301" s="37" t="n">
        <f aca="false">IF(J301="",0,K301*IFERROR(INDEX(Listes!$G$2:$G$21,MATCH(J301,Listes!$E$2:$E$21,0)),0))</f>
        <v>0</v>
      </c>
      <c r="N301" s="8"/>
      <c r="O301" s="37" t="str">
        <f aca="false">IF(A301="","",M301+N301)</f>
        <v/>
      </c>
      <c r="P301" s="27" t="str">
        <f aca="false">IF(B301="","",DATE(YEAR(B301),MONTH(B301),1))</f>
        <v/>
      </c>
    </row>
    <row r="302" customFormat="false" ht="15" hidden="false" customHeight="false" outlineLevel="0" collapsed="false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22" t="str">
        <f aca="false">IF(C302="","",IFERROR(INDEX(Parc!$B$2:$B$51,MATCH(C302,Parc!$A$2:$A$51,0)),"Code inconnu"))</f>
        <v/>
      </c>
      <c r="M302" s="37" t="n">
        <f aca="false">IF(J302="",0,K302*IFERROR(INDEX(Listes!$G$2:$G$21,MATCH(J302,Listes!$E$2:$E$21,0)),0))</f>
        <v>0</v>
      </c>
      <c r="N302" s="8"/>
      <c r="O302" s="37" t="str">
        <f aca="false">IF(A302="","",M302+N302)</f>
        <v/>
      </c>
      <c r="P302" s="27" t="str">
        <f aca="false">IF(B302="","",DATE(YEAR(B302),MONTH(B302),1))</f>
        <v/>
      </c>
    </row>
    <row r="303" customFormat="false" ht="15" hidden="false" customHeight="false" outlineLevel="0" collapsed="false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22" t="str">
        <f aca="false">IF(C303="","",IFERROR(INDEX(Parc!$B$2:$B$51,MATCH(C303,Parc!$A$2:$A$51,0)),"Code inconnu"))</f>
        <v/>
      </c>
      <c r="M303" s="37" t="n">
        <f aca="false">IF(J303="",0,K303*IFERROR(INDEX(Listes!$G$2:$G$21,MATCH(J303,Listes!$E$2:$E$21,0)),0))</f>
        <v>0</v>
      </c>
      <c r="N303" s="8"/>
      <c r="O303" s="37" t="str">
        <f aca="false">IF(A303="","",M303+N303)</f>
        <v/>
      </c>
      <c r="P303" s="27" t="str">
        <f aca="false">IF(B303="","",DATE(YEAR(B303),MONTH(B303),1))</f>
        <v/>
      </c>
    </row>
    <row r="304" customFormat="false" ht="15" hidden="false" customHeight="false" outlineLevel="0" collapsed="false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22" t="str">
        <f aca="false">IF(C304="","",IFERROR(INDEX(Parc!$B$2:$B$51,MATCH(C304,Parc!$A$2:$A$51,0)),"Code inconnu"))</f>
        <v/>
      </c>
      <c r="M304" s="37" t="n">
        <f aca="false">IF(J304="",0,K304*IFERROR(INDEX(Listes!$G$2:$G$21,MATCH(J304,Listes!$E$2:$E$21,0)),0))</f>
        <v>0</v>
      </c>
      <c r="N304" s="8"/>
      <c r="O304" s="37" t="str">
        <f aca="false">IF(A304="","",M304+N304)</f>
        <v/>
      </c>
      <c r="P304" s="27" t="str">
        <f aca="false">IF(B304="","",DATE(YEAR(B304),MONTH(B304),1))</f>
        <v/>
      </c>
    </row>
    <row r="305" customFormat="false" ht="15" hidden="false" customHeight="false" outlineLevel="0" collapsed="false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22" t="str">
        <f aca="false">IF(C305="","",IFERROR(INDEX(Parc!$B$2:$B$51,MATCH(C305,Parc!$A$2:$A$51,0)),"Code inconnu"))</f>
        <v/>
      </c>
      <c r="M305" s="37" t="n">
        <f aca="false">IF(J305="",0,K305*IFERROR(INDEX(Listes!$G$2:$G$21,MATCH(J305,Listes!$E$2:$E$21,0)),0))</f>
        <v>0</v>
      </c>
      <c r="N305" s="8"/>
      <c r="O305" s="37" t="str">
        <f aca="false">IF(A305="","",M305+N305)</f>
        <v/>
      </c>
      <c r="P305" s="27" t="str">
        <f aca="false">IF(B305="","",DATE(YEAR(B305),MONTH(B305),1))</f>
        <v/>
      </c>
    </row>
    <row r="306" customFormat="false" ht="15" hidden="false" customHeight="false" outlineLevel="0" collapsed="false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22" t="str">
        <f aca="false">IF(C306="","",IFERROR(INDEX(Parc!$B$2:$B$51,MATCH(C306,Parc!$A$2:$A$51,0)),"Code inconnu"))</f>
        <v/>
      </c>
      <c r="M306" s="37" t="n">
        <f aca="false">IF(J306="",0,K306*IFERROR(INDEX(Listes!$G$2:$G$21,MATCH(J306,Listes!$E$2:$E$21,0)),0))</f>
        <v>0</v>
      </c>
      <c r="N306" s="8"/>
      <c r="O306" s="37" t="str">
        <f aca="false">IF(A306="","",M306+N306)</f>
        <v/>
      </c>
      <c r="P306" s="27" t="str">
        <f aca="false">IF(B306="","",DATE(YEAR(B306),MONTH(B306),1))</f>
        <v/>
      </c>
    </row>
    <row r="307" customFormat="false" ht="15" hidden="false" customHeight="false" outlineLevel="0" collapsed="false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22" t="str">
        <f aca="false">IF(C307="","",IFERROR(INDEX(Parc!$B$2:$B$51,MATCH(C307,Parc!$A$2:$A$51,0)),"Code inconnu"))</f>
        <v/>
      </c>
      <c r="M307" s="37" t="n">
        <f aca="false">IF(J307="",0,K307*IFERROR(INDEX(Listes!$G$2:$G$21,MATCH(J307,Listes!$E$2:$E$21,0)),0))</f>
        <v>0</v>
      </c>
      <c r="N307" s="8"/>
      <c r="O307" s="37" t="str">
        <f aca="false">IF(A307="","",M307+N307)</f>
        <v/>
      </c>
      <c r="P307" s="27" t="str">
        <f aca="false">IF(B307="","",DATE(YEAR(B307),MONTH(B307),1))</f>
        <v/>
      </c>
    </row>
    <row r="308" customFormat="false" ht="15" hidden="false" customHeight="false" outlineLevel="0" collapsed="false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22" t="str">
        <f aca="false">IF(C308="","",IFERROR(INDEX(Parc!$B$2:$B$51,MATCH(C308,Parc!$A$2:$A$51,0)),"Code inconnu"))</f>
        <v/>
      </c>
      <c r="M308" s="37" t="n">
        <f aca="false">IF(J308="",0,K308*IFERROR(INDEX(Listes!$G$2:$G$21,MATCH(J308,Listes!$E$2:$E$21,0)),0))</f>
        <v>0</v>
      </c>
      <c r="N308" s="8"/>
      <c r="O308" s="37" t="str">
        <f aca="false">IF(A308="","",M308+N308)</f>
        <v/>
      </c>
      <c r="P308" s="27" t="str">
        <f aca="false">IF(B308="","",DATE(YEAR(B308),MONTH(B308),1))</f>
        <v/>
      </c>
    </row>
    <row r="309" customFormat="false" ht="15" hidden="false" customHeight="false" outlineLevel="0" collapsed="false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22" t="str">
        <f aca="false">IF(C309="","",IFERROR(INDEX(Parc!$B$2:$B$51,MATCH(C309,Parc!$A$2:$A$51,0)),"Code inconnu"))</f>
        <v/>
      </c>
      <c r="M309" s="37" t="n">
        <f aca="false">IF(J309="",0,K309*IFERROR(INDEX(Listes!$G$2:$G$21,MATCH(J309,Listes!$E$2:$E$21,0)),0))</f>
        <v>0</v>
      </c>
      <c r="N309" s="8"/>
      <c r="O309" s="37" t="str">
        <f aca="false">IF(A309="","",M309+N309)</f>
        <v/>
      </c>
      <c r="P309" s="27" t="str">
        <f aca="false">IF(B309="","",DATE(YEAR(B309),MONTH(B309),1))</f>
        <v/>
      </c>
    </row>
    <row r="310" customFormat="false" ht="15" hidden="false" customHeight="false" outlineLevel="0" collapsed="false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22" t="str">
        <f aca="false">IF(C310="","",IFERROR(INDEX(Parc!$B$2:$B$51,MATCH(C310,Parc!$A$2:$A$51,0)),"Code inconnu"))</f>
        <v/>
      </c>
      <c r="M310" s="37" t="n">
        <f aca="false">IF(J310="",0,K310*IFERROR(INDEX(Listes!$G$2:$G$21,MATCH(J310,Listes!$E$2:$E$21,0)),0))</f>
        <v>0</v>
      </c>
      <c r="N310" s="8"/>
      <c r="O310" s="37" t="str">
        <f aca="false">IF(A310="","",M310+N310)</f>
        <v/>
      </c>
      <c r="P310" s="27" t="str">
        <f aca="false">IF(B310="","",DATE(YEAR(B310),MONTH(B310),1))</f>
        <v/>
      </c>
    </row>
    <row r="311" customFormat="false" ht="15" hidden="false" customHeight="false" outlineLevel="0" collapsed="false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22" t="str">
        <f aca="false">IF(C311="","",IFERROR(INDEX(Parc!$B$2:$B$51,MATCH(C311,Parc!$A$2:$A$51,0)),"Code inconnu"))</f>
        <v/>
      </c>
      <c r="M311" s="37" t="n">
        <f aca="false">IF(J311="",0,K311*IFERROR(INDEX(Listes!$G$2:$G$21,MATCH(J311,Listes!$E$2:$E$21,0)),0))</f>
        <v>0</v>
      </c>
      <c r="N311" s="8"/>
      <c r="O311" s="37" t="str">
        <f aca="false">IF(A311="","",M311+N311)</f>
        <v/>
      </c>
      <c r="P311" s="27" t="str">
        <f aca="false">IF(B311="","",DATE(YEAR(B311),MONTH(B311),1))</f>
        <v/>
      </c>
    </row>
    <row r="312" customFormat="false" ht="15" hidden="false" customHeight="false" outlineLevel="0" collapsed="false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22" t="str">
        <f aca="false">IF(C312="","",IFERROR(INDEX(Parc!$B$2:$B$51,MATCH(C312,Parc!$A$2:$A$51,0)),"Code inconnu"))</f>
        <v/>
      </c>
      <c r="M312" s="37" t="n">
        <f aca="false">IF(J312="",0,K312*IFERROR(INDEX(Listes!$G$2:$G$21,MATCH(J312,Listes!$E$2:$E$21,0)),0))</f>
        <v>0</v>
      </c>
      <c r="N312" s="8"/>
      <c r="O312" s="37" t="str">
        <f aca="false">IF(A312="","",M312+N312)</f>
        <v/>
      </c>
      <c r="P312" s="27" t="str">
        <f aca="false">IF(B312="","",DATE(YEAR(B312),MONTH(B312),1))</f>
        <v/>
      </c>
    </row>
    <row r="313" customFormat="false" ht="15" hidden="false" customHeight="false" outlineLevel="0" collapsed="false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22" t="str">
        <f aca="false">IF(C313="","",IFERROR(INDEX(Parc!$B$2:$B$51,MATCH(C313,Parc!$A$2:$A$51,0)),"Code inconnu"))</f>
        <v/>
      </c>
      <c r="M313" s="37" t="n">
        <f aca="false">IF(J313="",0,K313*IFERROR(INDEX(Listes!$G$2:$G$21,MATCH(J313,Listes!$E$2:$E$21,0)),0))</f>
        <v>0</v>
      </c>
      <c r="N313" s="8"/>
      <c r="O313" s="37" t="str">
        <f aca="false">IF(A313="","",M313+N313)</f>
        <v/>
      </c>
      <c r="P313" s="27" t="str">
        <f aca="false">IF(B313="","",DATE(YEAR(B313),MONTH(B313),1))</f>
        <v/>
      </c>
    </row>
    <row r="314" customFormat="false" ht="15" hidden="false" customHeight="false" outlineLevel="0" collapsed="false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22" t="str">
        <f aca="false">IF(C314="","",IFERROR(INDEX(Parc!$B$2:$B$51,MATCH(C314,Parc!$A$2:$A$51,0)),"Code inconnu"))</f>
        <v/>
      </c>
      <c r="M314" s="37" t="n">
        <f aca="false">IF(J314="",0,K314*IFERROR(INDEX(Listes!$G$2:$G$21,MATCH(J314,Listes!$E$2:$E$21,0)),0))</f>
        <v>0</v>
      </c>
      <c r="N314" s="8"/>
      <c r="O314" s="37" t="str">
        <f aca="false">IF(A314="","",M314+N314)</f>
        <v/>
      </c>
      <c r="P314" s="27" t="str">
        <f aca="false">IF(B314="","",DATE(YEAR(B314),MONTH(B314),1))</f>
        <v/>
      </c>
    </row>
    <row r="315" customFormat="false" ht="15" hidden="false" customHeight="false" outlineLevel="0" collapsed="false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22" t="str">
        <f aca="false">IF(C315="","",IFERROR(INDEX(Parc!$B$2:$B$51,MATCH(C315,Parc!$A$2:$A$51,0)),"Code inconnu"))</f>
        <v/>
      </c>
      <c r="M315" s="37" t="n">
        <f aca="false">IF(J315="",0,K315*IFERROR(INDEX(Listes!$G$2:$G$21,MATCH(J315,Listes!$E$2:$E$21,0)),0))</f>
        <v>0</v>
      </c>
      <c r="N315" s="8"/>
      <c r="O315" s="37" t="str">
        <f aca="false">IF(A315="","",M315+N315)</f>
        <v/>
      </c>
      <c r="P315" s="27" t="str">
        <f aca="false">IF(B315="","",DATE(YEAR(B315),MONTH(B315),1))</f>
        <v/>
      </c>
    </row>
    <row r="316" customFormat="false" ht="15" hidden="false" customHeight="false" outlineLevel="0" collapsed="false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22" t="str">
        <f aca="false">IF(C316="","",IFERROR(INDEX(Parc!$B$2:$B$51,MATCH(C316,Parc!$A$2:$A$51,0)),"Code inconnu"))</f>
        <v/>
      </c>
      <c r="M316" s="37" t="n">
        <f aca="false">IF(J316="",0,K316*IFERROR(INDEX(Listes!$G$2:$G$21,MATCH(J316,Listes!$E$2:$E$21,0)),0))</f>
        <v>0</v>
      </c>
      <c r="N316" s="8"/>
      <c r="O316" s="37" t="str">
        <f aca="false">IF(A316="","",M316+N316)</f>
        <v/>
      </c>
      <c r="P316" s="27" t="str">
        <f aca="false">IF(B316="","",DATE(YEAR(B316),MONTH(B316),1))</f>
        <v/>
      </c>
    </row>
    <row r="317" customFormat="false" ht="15" hidden="false" customHeight="false" outlineLevel="0" collapsed="false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22" t="str">
        <f aca="false">IF(C317="","",IFERROR(INDEX(Parc!$B$2:$B$51,MATCH(C317,Parc!$A$2:$A$51,0)),"Code inconnu"))</f>
        <v/>
      </c>
      <c r="M317" s="37" t="n">
        <f aca="false">IF(J317="",0,K317*IFERROR(INDEX(Listes!$G$2:$G$21,MATCH(J317,Listes!$E$2:$E$21,0)),0))</f>
        <v>0</v>
      </c>
      <c r="N317" s="8"/>
      <c r="O317" s="37" t="str">
        <f aca="false">IF(A317="","",M317+N317)</f>
        <v/>
      </c>
      <c r="P317" s="27" t="str">
        <f aca="false">IF(B317="","",DATE(YEAR(B317),MONTH(B317),1))</f>
        <v/>
      </c>
    </row>
    <row r="318" customFormat="false" ht="15" hidden="false" customHeight="false" outlineLevel="0" collapsed="false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22" t="str">
        <f aca="false">IF(C318="","",IFERROR(INDEX(Parc!$B$2:$B$51,MATCH(C318,Parc!$A$2:$A$51,0)),"Code inconnu"))</f>
        <v/>
      </c>
      <c r="M318" s="37" t="n">
        <f aca="false">IF(J318="",0,K318*IFERROR(INDEX(Listes!$G$2:$G$21,MATCH(J318,Listes!$E$2:$E$21,0)),0))</f>
        <v>0</v>
      </c>
      <c r="N318" s="8"/>
      <c r="O318" s="37" t="str">
        <f aca="false">IF(A318="","",M318+N318)</f>
        <v/>
      </c>
      <c r="P318" s="27" t="str">
        <f aca="false">IF(B318="","",DATE(YEAR(B318),MONTH(B318),1))</f>
        <v/>
      </c>
    </row>
    <row r="319" customFormat="false" ht="15" hidden="false" customHeight="false" outlineLevel="0" collapsed="false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22" t="str">
        <f aca="false">IF(C319="","",IFERROR(INDEX(Parc!$B$2:$B$51,MATCH(C319,Parc!$A$2:$A$51,0)),"Code inconnu"))</f>
        <v/>
      </c>
      <c r="M319" s="37" t="n">
        <f aca="false">IF(J319="",0,K319*IFERROR(INDEX(Listes!$G$2:$G$21,MATCH(J319,Listes!$E$2:$E$21,0)),0))</f>
        <v>0</v>
      </c>
      <c r="N319" s="8"/>
      <c r="O319" s="37" t="str">
        <f aca="false">IF(A319="","",M319+N319)</f>
        <v/>
      </c>
      <c r="P319" s="27" t="str">
        <f aca="false">IF(B319="","",DATE(YEAR(B319),MONTH(B319),1))</f>
        <v/>
      </c>
    </row>
    <row r="320" customFormat="false" ht="15" hidden="false" customHeight="false" outlineLevel="0" collapsed="false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22" t="str">
        <f aca="false">IF(C320="","",IFERROR(INDEX(Parc!$B$2:$B$51,MATCH(C320,Parc!$A$2:$A$51,0)),"Code inconnu"))</f>
        <v/>
      </c>
      <c r="M320" s="37" t="n">
        <f aca="false">IF(J320="",0,K320*IFERROR(INDEX(Listes!$G$2:$G$21,MATCH(J320,Listes!$E$2:$E$21,0)),0))</f>
        <v>0</v>
      </c>
      <c r="N320" s="8"/>
      <c r="O320" s="37" t="str">
        <f aca="false">IF(A320="","",M320+N320)</f>
        <v/>
      </c>
      <c r="P320" s="27" t="str">
        <f aca="false">IF(B320="","",DATE(YEAR(B320),MONTH(B320),1))</f>
        <v/>
      </c>
    </row>
    <row r="321" customFormat="false" ht="15" hidden="false" customHeight="false" outlineLevel="0" collapsed="false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22" t="str">
        <f aca="false">IF(C321="","",IFERROR(INDEX(Parc!$B$2:$B$51,MATCH(C321,Parc!$A$2:$A$51,0)),"Code inconnu"))</f>
        <v/>
      </c>
      <c r="M321" s="37" t="n">
        <f aca="false">IF(J321="",0,K321*IFERROR(INDEX(Listes!$G$2:$G$21,MATCH(J321,Listes!$E$2:$E$21,0)),0))</f>
        <v>0</v>
      </c>
      <c r="N321" s="8"/>
      <c r="O321" s="37" t="str">
        <f aca="false">IF(A321="","",M321+N321)</f>
        <v/>
      </c>
      <c r="P321" s="27" t="str">
        <f aca="false">IF(B321="","",DATE(YEAR(B321),MONTH(B321),1))</f>
        <v/>
      </c>
    </row>
    <row r="322" customFormat="false" ht="15" hidden="false" customHeight="false" outlineLevel="0" collapsed="false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22" t="str">
        <f aca="false">IF(C322="","",IFERROR(INDEX(Parc!$B$2:$B$51,MATCH(C322,Parc!$A$2:$A$51,0)),"Code inconnu"))</f>
        <v/>
      </c>
      <c r="M322" s="37" t="n">
        <f aca="false">IF(J322="",0,K322*IFERROR(INDEX(Listes!$G$2:$G$21,MATCH(J322,Listes!$E$2:$E$21,0)),0))</f>
        <v>0</v>
      </c>
      <c r="N322" s="8"/>
      <c r="O322" s="37" t="str">
        <f aca="false">IF(A322="","",M322+N322)</f>
        <v/>
      </c>
      <c r="P322" s="27" t="str">
        <f aca="false">IF(B322="","",DATE(YEAR(B322),MONTH(B322),1))</f>
        <v/>
      </c>
    </row>
    <row r="323" customFormat="false" ht="15" hidden="false" customHeight="false" outlineLevel="0" collapsed="false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22" t="str">
        <f aca="false">IF(C323="","",IFERROR(INDEX(Parc!$B$2:$B$51,MATCH(C323,Parc!$A$2:$A$51,0)),"Code inconnu"))</f>
        <v/>
      </c>
      <c r="M323" s="37" t="n">
        <f aca="false">IF(J323="",0,K323*IFERROR(INDEX(Listes!$G$2:$G$21,MATCH(J323,Listes!$E$2:$E$21,0)),0))</f>
        <v>0</v>
      </c>
      <c r="N323" s="8"/>
      <c r="O323" s="37" t="str">
        <f aca="false">IF(A323="","",M323+N323)</f>
        <v/>
      </c>
      <c r="P323" s="27" t="str">
        <f aca="false">IF(B323="","",DATE(YEAR(B323),MONTH(B323),1))</f>
        <v/>
      </c>
    </row>
    <row r="324" customFormat="false" ht="15" hidden="false" customHeight="false" outlineLevel="0" collapsed="false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22" t="str">
        <f aca="false">IF(C324="","",IFERROR(INDEX(Parc!$B$2:$B$51,MATCH(C324,Parc!$A$2:$A$51,0)),"Code inconnu"))</f>
        <v/>
      </c>
      <c r="M324" s="37" t="n">
        <f aca="false">IF(J324="",0,K324*IFERROR(INDEX(Listes!$G$2:$G$21,MATCH(J324,Listes!$E$2:$E$21,0)),0))</f>
        <v>0</v>
      </c>
      <c r="N324" s="8"/>
      <c r="O324" s="37" t="str">
        <f aca="false">IF(A324="","",M324+N324)</f>
        <v/>
      </c>
      <c r="P324" s="27" t="str">
        <f aca="false">IF(B324="","",DATE(YEAR(B324),MONTH(B324),1))</f>
        <v/>
      </c>
    </row>
    <row r="325" customFormat="false" ht="15" hidden="false" customHeight="false" outlineLevel="0" collapsed="false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22" t="str">
        <f aca="false">IF(C325="","",IFERROR(INDEX(Parc!$B$2:$B$51,MATCH(C325,Parc!$A$2:$A$51,0)),"Code inconnu"))</f>
        <v/>
      </c>
      <c r="M325" s="37" t="n">
        <f aca="false">IF(J325="",0,K325*IFERROR(INDEX(Listes!$G$2:$G$21,MATCH(J325,Listes!$E$2:$E$21,0)),0))</f>
        <v>0</v>
      </c>
      <c r="N325" s="8"/>
      <c r="O325" s="37" t="str">
        <f aca="false">IF(A325="","",M325+N325)</f>
        <v/>
      </c>
      <c r="P325" s="27" t="str">
        <f aca="false">IF(B325="","",DATE(YEAR(B325),MONTH(B325),1))</f>
        <v/>
      </c>
    </row>
    <row r="326" customFormat="false" ht="15" hidden="false" customHeight="false" outlineLevel="0" collapsed="false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22" t="str">
        <f aca="false">IF(C326="","",IFERROR(INDEX(Parc!$B$2:$B$51,MATCH(C326,Parc!$A$2:$A$51,0)),"Code inconnu"))</f>
        <v/>
      </c>
      <c r="M326" s="37" t="n">
        <f aca="false">IF(J326="",0,K326*IFERROR(INDEX(Listes!$G$2:$G$21,MATCH(J326,Listes!$E$2:$E$21,0)),0))</f>
        <v>0</v>
      </c>
      <c r="N326" s="8"/>
      <c r="O326" s="37" t="str">
        <f aca="false">IF(A326="","",M326+N326)</f>
        <v/>
      </c>
      <c r="P326" s="27" t="str">
        <f aca="false">IF(B326="","",DATE(YEAR(B326),MONTH(B326),1))</f>
        <v/>
      </c>
    </row>
    <row r="327" customFormat="false" ht="15" hidden="false" customHeight="false" outlineLevel="0" collapsed="false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22" t="str">
        <f aca="false">IF(C327="","",IFERROR(INDEX(Parc!$B$2:$B$51,MATCH(C327,Parc!$A$2:$A$51,0)),"Code inconnu"))</f>
        <v/>
      </c>
      <c r="M327" s="37" t="n">
        <f aca="false">IF(J327="",0,K327*IFERROR(INDEX(Listes!$G$2:$G$21,MATCH(J327,Listes!$E$2:$E$21,0)),0))</f>
        <v>0</v>
      </c>
      <c r="N327" s="8"/>
      <c r="O327" s="37" t="str">
        <f aca="false">IF(A327="","",M327+N327)</f>
        <v/>
      </c>
      <c r="P327" s="27" t="str">
        <f aca="false">IF(B327="","",DATE(YEAR(B327),MONTH(B327),1))</f>
        <v/>
      </c>
    </row>
    <row r="328" customFormat="false" ht="15" hidden="false" customHeight="false" outlineLevel="0" collapsed="false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22" t="str">
        <f aca="false">IF(C328="","",IFERROR(INDEX(Parc!$B$2:$B$51,MATCH(C328,Parc!$A$2:$A$51,0)),"Code inconnu"))</f>
        <v/>
      </c>
      <c r="M328" s="37" t="n">
        <f aca="false">IF(J328="",0,K328*IFERROR(INDEX(Listes!$G$2:$G$21,MATCH(J328,Listes!$E$2:$E$21,0)),0))</f>
        <v>0</v>
      </c>
      <c r="N328" s="8"/>
      <c r="O328" s="37" t="str">
        <f aca="false">IF(A328="","",M328+N328)</f>
        <v/>
      </c>
      <c r="P328" s="27" t="str">
        <f aca="false">IF(B328="","",DATE(YEAR(B328),MONTH(B328),1))</f>
        <v/>
      </c>
    </row>
    <row r="329" customFormat="false" ht="15" hidden="false" customHeight="false" outlineLevel="0" collapsed="false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22" t="str">
        <f aca="false">IF(C329="","",IFERROR(INDEX(Parc!$B$2:$B$51,MATCH(C329,Parc!$A$2:$A$51,0)),"Code inconnu"))</f>
        <v/>
      </c>
      <c r="M329" s="37" t="n">
        <f aca="false">IF(J329="",0,K329*IFERROR(INDEX(Listes!$G$2:$G$21,MATCH(J329,Listes!$E$2:$E$21,0)),0))</f>
        <v>0</v>
      </c>
      <c r="N329" s="8"/>
      <c r="O329" s="37" t="str">
        <f aca="false">IF(A329="","",M329+N329)</f>
        <v/>
      </c>
      <c r="P329" s="27" t="str">
        <f aca="false">IF(B329="","",DATE(YEAR(B329),MONTH(B329),1))</f>
        <v/>
      </c>
    </row>
    <row r="330" customFormat="false" ht="15" hidden="false" customHeight="false" outlineLevel="0" collapsed="false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22" t="str">
        <f aca="false">IF(C330="","",IFERROR(INDEX(Parc!$B$2:$B$51,MATCH(C330,Parc!$A$2:$A$51,0)),"Code inconnu"))</f>
        <v/>
      </c>
      <c r="M330" s="37" t="n">
        <f aca="false">IF(J330="",0,K330*IFERROR(INDEX(Listes!$G$2:$G$21,MATCH(J330,Listes!$E$2:$E$21,0)),0))</f>
        <v>0</v>
      </c>
      <c r="N330" s="8"/>
      <c r="O330" s="37" t="str">
        <f aca="false">IF(A330="","",M330+N330)</f>
        <v/>
      </c>
      <c r="P330" s="27" t="str">
        <f aca="false">IF(B330="","",DATE(YEAR(B330),MONTH(B330),1))</f>
        <v/>
      </c>
    </row>
    <row r="331" customFormat="false" ht="15" hidden="false" customHeight="false" outlineLevel="0" collapsed="false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22" t="str">
        <f aca="false">IF(C331="","",IFERROR(INDEX(Parc!$B$2:$B$51,MATCH(C331,Parc!$A$2:$A$51,0)),"Code inconnu"))</f>
        <v/>
      </c>
      <c r="M331" s="37" t="n">
        <f aca="false">IF(J331="",0,K331*IFERROR(INDEX(Listes!$G$2:$G$21,MATCH(J331,Listes!$E$2:$E$21,0)),0))</f>
        <v>0</v>
      </c>
      <c r="N331" s="8"/>
      <c r="O331" s="37" t="str">
        <f aca="false">IF(A331="","",M331+N331)</f>
        <v/>
      </c>
      <c r="P331" s="27" t="str">
        <f aca="false">IF(B331="","",DATE(YEAR(B331),MONTH(B331),1))</f>
        <v/>
      </c>
    </row>
    <row r="332" customFormat="false" ht="15" hidden="false" customHeight="false" outlineLevel="0" collapsed="false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22" t="str">
        <f aca="false">IF(C332="","",IFERROR(INDEX(Parc!$B$2:$B$51,MATCH(C332,Parc!$A$2:$A$51,0)),"Code inconnu"))</f>
        <v/>
      </c>
      <c r="M332" s="37" t="n">
        <f aca="false">IF(J332="",0,K332*IFERROR(INDEX(Listes!$G$2:$G$21,MATCH(J332,Listes!$E$2:$E$21,0)),0))</f>
        <v>0</v>
      </c>
      <c r="N332" s="8"/>
      <c r="O332" s="37" t="str">
        <f aca="false">IF(A332="","",M332+N332)</f>
        <v/>
      </c>
      <c r="P332" s="27" t="str">
        <f aca="false">IF(B332="","",DATE(YEAR(B332),MONTH(B332),1))</f>
        <v/>
      </c>
    </row>
    <row r="333" customFormat="false" ht="15" hidden="false" customHeight="false" outlineLevel="0" collapsed="false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22" t="str">
        <f aca="false">IF(C333="","",IFERROR(INDEX(Parc!$B$2:$B$51,MATCH(C333,Parc!$A$2:$A$51,0)),"Code inconnu"))</f>
        <v/>
      </c>
      <c r="M333" s="37" t="n">
        <f aca="false">IF(J333="",0,K333*IFERROR(INDEX(Listes!$G$2:$G$21,MATCH(J333,Listes!$E$2:$E$21,0)),0))</f>
        <v>0</v>
      </c>
      <c r="N333" s="8"/>
      <c r="O333" s="37" t="str">
        <f aca="false">IF(A333="","",M333+N333)</f>
        <v/>
      </c>
      <c r="P333" s="27" t="str">
        <f aca="false">IF(B333="","",DATE(YEAR(B333),MONTH(B333),1))</f>
        <v/>
      </c>
    </row>
    <row r="334" customFormat="false" ht="15" hidden="false" customHeight="false" outlineLevel="0" collapsed="false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22" t="str">
        <f aca="false">IF(C334="","",IFERROR(INDEX(Parc!$B$2:$B$51,MATCH(C334,Parc!$A$2:$A$51,0)),"Code inconnu"))</f>
        <v/>
      </c>
      <c r="M334" s="37" t="n">
        <f aca="false">IF(J334="",0,K334*IFERROR(INDEX(Listes!$G$2:$G$21,MATCH(J334,Listes!$E$2:$E$21,0)),0))</f>
        <v>0</v>
      </c>
      <c r="N334" s="8"/>
      <c r="O334" s="37" t="str">
        <f aca="false">IF(A334="","",M334+N334)</f>
        <v/>
      </c>
      <c r="P334" s="27" t="str">
        <f aca="false">IF(B334="","",DATE(YEAR(B334),MONTH(B334),1))</f>
        <v/>
      </c>
    </row>
    <row r="335" customFormat="false" ht="15" hidden="false" customHeight="false" outlineLevel="0" collapsed="false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22" t="str">
        <f aca="false">IF(C335="","",IFERROR(INDEX(Parc!$B$2:$B$51,MATCH(C335,Parc!$A$2:$A$51,0)),"Code inconnu"))</f>
        <v/>
      </c>
      <c r="M335" s="37" t="n">
        <f aca="false">IF(J335="",0,K335*IFERROR(INDEX(Listes!$G$2:$G$21,MATCH(J335,Listes!$E$2:$E$21,0)),0))</f>
        <v>0</v>
      </c>
      <c r="N335" s="8"/>
      <c r="O335" s="37" t="str">
        <f aca="false">IF(A335="","",M335+N335)</f>
        <v/>
      </c>
      <c r="P335" s="27" t="str">
        <f aca="false">IF(B335="","",DATE(YEAR(B335),MONTH(B335),1))</f>
        <v/>
      </c>
    </row>
    <row r="336" customFormat="false" ht="15" hidden="false" customHeight="false" outlineLevel="0" collapsed="false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22" t="str">
        <f aca="false">IF(C336="","",IFERROR(INDEX(Parc!$B$2:$B$51,MATCH(C336,Parc!$A$2:$A$51,0)),"Code inconnu"))</f>
        <v/>
      </c>
      <c r="M336" s="37" t="n">
        <f aca="false">IF(J336="",0,K336*IFERROR(INDEX(Listes!$G$2:$G$21,MATCH(J336,Listes!$E$2:$E$21,0)),0))</f>
        <v>0</v>
      </c>
      <c r="N336" s="8"/>
      <c r="O336" s="37" t="str">
        <f aca="false">IF(A336="","",M336+N336)</f>
        <v/>
      </c>
      <c r="P336" s="27" t="str">
        <f aca="false">IF(B336="","",DATE(YEAR(B336),MONTH(B336),1))</f>
        <v/>
      </c>
    </row>
    <row r="337" customFormat="false" ht="15" hidden="false" customHeight="false" outlineLevel="0" collapsed="false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22" t="str">
        <f aca="false">IF(C337="","",IFERROR(INDEX(Parc!$B$2:$B$51,MATCH(C337,Parc!$A$2:$A$51,0)),"Code inconnu"))</f>
        <v/>
      </c>
      <c r="M337" s="37" t="n">
        <f aca="false">IF(J337="",0,K337*IFERROR(INDEX(Listes!$G$2:$G$21,MATCH(J337,Listes!$E$2:$E$21,0)),0))</f>
        <v>0</v>
      </c>
      <c r="N337" s="8"/>
      <c r="O337" s="37" t="str">
        <f aca="false">IF(A337="","",M337+N337)</f>
        <v/>
      </c>
      <c r="P337" s="27" t="str">
        <f aca="false">IF(B337="","",DATE(YEAR(B337),MONTH(B337),1))</f>
        <v/>
      </c>
    </row>
    <row r="338" customFormat="false" ht="15" hidden="false" customHeight="false" outlineLevel="0" collapsed="false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22" t="str">
        <f aca="false">IF(C338="","",IFERROR(INDEX(Parc!$B$2:$B$51,MATCH(C338,Parc!$A$2:$A$51,0)),"Code inconnu"))</f>
        <v/>
      </c>
      <c r="M338" s="37" t="n">
        <f aca="false">IF(J338="",0,K338*IFERROR(INDEX(Listes!$G$2:$G$21,MATCH(J338,Listes!$E$2:$E$21,0)),0))</f>
        <v>0</v>
      </c>
      <c r="N338" s="8"/>
      <c r="O338" s="37" t="str">
        <f aca="false">IF(A338="","",M338+N338)</f>
        <v/>
      </c>
      <c r="P338" s="27" t="str">
        <f aca="false">IF(B338="","",DATE(YEAR(B338),MONTH(B338),1))</f>
        <v/>
      </c>
    </row>
    <row r="339" customFormat="false" ht="15" hidden="false" customHeight="false" outlineLevel="0" collapsed="false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22" t="str">
        <f aca="false">IF(C339="","",IFERROR(INDEX(Parc!$B$2:$B$51,MATCH(C339,Parc!$A$2:$A$51,0)),"Code inconnu"))</f>
        <v/>
      </c>
      <c r="M339" s="37" t="n">
        <f aca="false">IF(J339="",0,K339*IFERROR(INDEX(Listes!$G$2:$G$21,MATCH(J339,Listes!$E$2:$E$21,0)),0))</f>
        <v>0</v>
      </c>
      <c r="N339" s="8"/>
      <c r="O339" s="37" t="str">
        <f aca="false">IF(A339="","",M339+N339)</f>
        <v/>
      </c>
      <c r="P339" s="27" t="str">
        <f aca="false">IF(B339="","",DATE(YEAR(B339),MONTH(B339),1))</f>
        <v/>
      </c>
    </row>
    <row r="340" customFormat="false" ht="15" hidden="false" customHeight="false" outlineLevel="0" collapsed="false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22" t="str">
        <f aca="false">IF(C340="","",IFERROR(INDEX(Parc!$B$2:$B$51,MATCH(C340,Parc!$A$2:$A$51,0)),"Code inconnu"))</f>
        <v/>
      </c>
      <c r="M340" s="37" t="n">
        <f aca="false">IF(J340="",0,K340*IFERROR(INDEX(Listes!$G$2:$G$21,MATCH(J340,Listes!$E$2:$E$21,0)),0))</f>
        <v>0</v>
      </c>
      <c r="N340" s="8"/>
      <c r="O340" s="37" t="str">
        <f aca="false">IF(A340="","",M340+N340)</f>
        <v/>
      </c>
      <c r="P340" s="27" t="str">
        <f aca="false">IF(B340="","",DATE(YEAR(B340),MONTH(B340),1))</f>
        <v/>
      </c>
    </row>
    <row r="341" customFormat="false" ht="15" hidden="false" customHeight="false" outlineLevel="0" collapsed="false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22" t="str">
        <f aca="false">IF(C341="","",IFERROR(INDEX(Parc!$B$2:$B$51,MATCH(C341,Parc!$A$2:$A$51,0)),"Code inconnu"))</f>
        <v/>
      </c>
      <c r="M341" s="37" t="n">
        <f aca="false">IF(J341="",0,K341*IFERROR(INDEX(Listes!$G$2:$G$21,MATCH(J341,Listes!$E$2:$E$21,0)),0))</f>
        <v>0</v>
      </c>
      <c r="N341" s="8"/>
      <c r="O341" s="37" t="str">
        <f aca="false">IF(A341="","",M341+N341)</f>
        <v/>
      </c>
      <c r="P341" s="27" t="str">
        <f aca="false">IF(B341="","",DATE(YEAR(B341),MONTH(B341),1))</f>
        <v/>
      </c>
    </row>
    <row r="342" customFormat="false" ht="15" hidden="false" customHeight="false" outlineLevel="0" collapsed="false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22" t="str">
        <f aca="false">IF(C342="","",IFERROR(INDEX(Parc!$B$2:$B$51,MATCH(C342,Parc!$A$2:$A$51,0)),"Code inconnu"))</f>
        <v/>
      </c>
      <c r="M342" s="37" t="n">
        <f aca="false">IF(J342="",0,K342*IFERROR(INDEX(Listes!$G$2:$G$21,MATCH(J342,Listes!$E$2:$E$21,0)),0))</f>
        <v>0</v>
      </c>
      <c r="N342" s="8"/>
      <c r="O342" s="37" t="str">
        <f aca="false">IF(A342="","",M342+N342)</f>
        <v/>
      </c>
      <c r="P342" s="27" t="str">
        <f aca="false">IF(B342="","",DATE(YEAR(B342),MONTH(B342),1))</f>
        <v/>
      </c>
    </row>
    <row r="343" customFormat="false" ht="15" hidden="false" customHeight="false" outlineLevel="0" collapsed="false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22" t="str">
        <f aca="false">IF(C343="","",IFERROR(INDEX(Parc!$B$2:$B$51,MATCH(C343,Parc!$A$2:$A$51,0)),"Code inconnu"))</f>
        <v/>
      </c>
      <c r="M343" s="37" t="n">
        <f aca="false">IF(J343="",0,K343*IFERROR(INDEX(Listes!$G$2:$G$21,MATCH(J343,Listes!$E$2:$E$21,0)),0))</f>
        <v>0</v>
      </c>
      <c r="N343" s="8"/>
      <c r="O343" s="37" t="str">
        <f aca="false">IF(A343="","",M343+N343)</f>
        <v/>
      </c>
      <c r="P343" s="27" t="str">
        <f aca="false">IF(B343="","",DATE(YEAR(B343),MONTH(B343),1))</f>
        <v/>
      </c>
    </row>
    <row r="344" customFormat="false" ht="15" hidden="false" customHeight="false" outlineLevel="0" collapsed="false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22" t="str">
        <f aca="false">IF(C344="","",IFERROR(INDEX(Parc!$B$2:$B$51,MATCH(C344,Parc!$A$2:$A$51,0)),"Code inconnu"))</f>
        <v/>
      </c>
      <c r="M344" s="37" t="n">
        <f aca="false">IF(J344="",0,K344*IFERROR(INDEX(Listes!$G$2:$G$21,MATCH(J344,Listes!$E$2:$E$21,0)),0))</f>
        <v>0</v>
      </c>
      <c r="N344" s="8"/>
      <c r="O344" s="37" t="str">
        <f aca="false">IF(A344="","",M344+N344)</f>
        <v/>
      </c>
      <c r="P344" s="27" t="str">
        <f aca="false">IF(B344="","",DATE(YEAR(B344),MONTH(B344),1))</f>
        <v/>
      </c>
    </row>
    <row r="345" customFormat="false" ht="15" hidden="false" customHeight="false" outlineLevel="0" collapsed="false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22" t="str">
        <f aca="false">IF(C345="","",IFERROR(INDEX(Parc!$B$2:$B$51,MATCH(C345,Parc!$A$2:$A$51,0)),"Code inconnu"))</f>
        <v/>
      </c>
      <c r="M345" s="37" t="n">
        <f aca="false">IF(J345="",0,K345*IFERROR(INDEX(Listes!$G$2:$G$21,MATCH(J345,Listes!$E$2:$E$21,0)),0))</f>
        <v>0</v>
      </c>
      <c r="N345" s="8"/>
      <c r="O345" s="37" t="str">
        <f aca="false">IF(A345="","",M345+N345)</f>
        <v/>
      </c>
      <c r="P345" s="27" t="str">
        <f aca="false">IF(B345="","",DATE(YEAR(B345),MONTH(B345),1))</f>
        <v/>
      </c>
    </row>
    <row r="346" customFormat="false" ht="15" hidden="false" customHeight="false" outlineLevel="0" collapsed="false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22" t="str">
        <f aca="false">IF(C346="","",IFERROR(INDEX(Parc!$B$2:$B$51,MATCH(C346,Parc!$A$2:$A$51,0)),"Code inconnu"))</f>
        <v/>
      </c>
      <c r="M346" s="37" t="n">
        <f aca="false">IF(J346="",0,K346*IFERROR(INDEX(Listes!$G$2:$G$21,MATCH(J346,Listes!$E$2:$E$21,0)),0))</f>
        <v>0</v>
      </c>
      <c r="N346" s="8"/>
      <c r="O346" s="37" t="str">
        <f aca="false">IF(A346="","",M346+N346)</f>
        <v/>
      </c>
      <c r="P346" s="27" t="str">
        <f aca="false">IF(B346="","",DATE(YEAR(B346),MONTH(B346),1))</f>
        <v/>
      </c>
    </row>
    <row r="347" customFormat="false" ht="15" hidden="false" customHeight="false" outlineLevel="0" collapsed="false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22" t="str">
        <f aca="false">IF(C347="","",IFERROR(INDEX(Parc!$B$2:$B$51,MATCH(C347,Parc!$A$2:$A$51,0)),"Code inconnu"))</f>
        <v/>
      </c>
      <c r="M347" s="37" t="n">
        <f aca="false">IF(J347="",0,K347*IFERROR(INDEX(Listes!$G$2:$G$21,MATCH(J347,Listes!$E$2:$E$21,0)),0))</f>
        <v>0</v>
      </c>
      <c r="N347" s="8"/>
      <c r="O347" s="37" t="str">
        <f aca="false">IF(A347="","",M347+N347)</f>
        <v/>
      </c>
      <c r="P347" s="27" t="str">
        <f aca="false">IF(B347="","",DATE(YEAR(B347),MONTH(B347),1))</f>
        <v/>
      </c>
    </row>
    <row r="348" customFormat="false" ht="15" hidden="false" customHeight="false" outlineLevel="0" collapsed="false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22" t="str">
        <f aca="false">IF(C348="","",IFERROR(INDEX(Parc!$B$2:$B$51,MATCH(C348,Parc!$A$2:$A$51,0)),"Code inconnu"))</f>
        <v/>
      </c>
      <c r="M348" s="37" t="n">
        <f aca="false">IF(J348="",0,K348*IFERROR(INDEX(Listes!$G$2:$G$21,MATCH(J348,Listes!$E$2:$E$21,0)),0))</f>
        <v>0</v>
      </c>
      <c r="N348" s="8"/>
      <c r="O348" s="37" t="str">
        <f aca="false">IF(A348="","",M348+N348)</f>
        <v/>
      </c>
      <c r="P348" s="27" t="str">
        <f aca="false">IF(B348="","",DATE(YEAR(B348),MONTH(B348),1))</f>
        <v/>
      </c>
    </row>
    <row r="349" customFormat="false" ht="15" hidden="false" customHeight="false" outlineLevel="0" collapsed="false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22" t="str">
        <f aca="false">IF(C349="","",IFERROR(INDEX(Parc!$B$2:$B$51,MATCH(C349,Parc!$A$2:$A$51,0)),"Code inconnu"))</f>
        <v/>
      </c>
      <c r="M349" s="37" t="n">
        <f aca="false">IF(J349="",0,K349*IFERROR(INDEX(Listes!$G$2:$G$21,MATCH(J349,Listes!$E$2:$E$21,0)),0))</f>
        <v>0</v>
      </c>
      <c r="N349" s="8"/>
      <c r="O349" s="37" t="str">
        <f aca="false">IF(A349="","",M349+N349)</f>
        <v/>
      </c>
      <c r="P349" s="27" t="str">
        <f aca="false">IF(B349="","",DATE(YEAR(B349),MONTH(B349),1))</f>
        <v/>
      </c>
    </row>
    <row r="350" customFormat="false" ht="15" hidden="false" customHeight="false" outlineLevel="0" collapsed="false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22" t="str">
        <f aca="false">IF(C350="","",IFERROR(INDEX(Parc!$B$2:$B$51,MATCH(C350,Parc!$A$2:$A$51,0)),"Code inconnu"))</f>
        <v/>
      </c>
      <c r="M350" s="37" t="n">
        <f aca="false">IF(J350="",0,K350*IFERROR(INDEX(Listes!$G$2:$G$21,MATCH(J350,Listes!$E$2:$E$21,0)),0))</f>
        <v>0</v>
      </c>
      <c r="N350" s="8"/>
      <c r="O350" s="37" t="str">
        <f aca="false">IF(A350="","",M350+N350)</f>
        <v/>
      </c>
      <c r="P350" s="27" t="str">
        <f aca="false">IF(B350="","",DATE(YEAR(B350),MONTH(B350),1))</f>
        <v/>
      </c>
    </row>
    <row r="351" customFormat="false" ht="15" hidden="false" customHeight="false" outlineLevel="0" collapsed="false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22" t="str">
        <f aca="false">IF(C351="","",IFERROR(INDEX(Parc!$B$2:$B$51,MATCH(C351,Parc!$A$2:$A$51,0)),"Code inconnu"))</f>
        <v/>
      </c>
      <c r="M351" s="37" t="n">
        <f aca="false">IF(J351="",0,K351*IFERROR(INDEX(Listes!$G$2:$G$21,MATCH(J351,Listes!$E$2:$E$21,0)),0))</f>
        <v>0</v>
      </c>
      <c r="N351" s="8"/>
      <c r="O351" s="37" t="str">
        <f aca="false">IF(A351="","",M351+N351)</f>
        <v/>
      </c>
      <c r="P351" s="27" t="str">
        <f aca="false">IF(B351="","",DATE(YEAR(B351),MONTH(B351),1))</f>
        <v/>
      </c>
    </row>
    <row r="352" customFormat="false" ht="15" hidden="false" customHeight="false" outlineLevel="0" collapsed="false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22" t="str">
        <f aca="false">IF(C352="","",IFERROR(INDEX(Parc!$B$2:$B$51,MATCH(C352,Parc!$A$2:$A$51,0)),"Code inconnu"))</f>
        <v/>
      </c>
      <c r="M352" s="37" t="n">
        <f aca="false">IF(J352="",0,K352*IFERROR(INDEX(Listes!$G$2:$G$21,MATCH(J352,Listes!$E$2:$E$21,0)),0))</f>
        <v>0</v>
      </c>
      <c r="N352" s="8"/>
      <c r="O352" s="37" t="str">
        <f aca="false">IF(A352="","",M352+N352)</f>
        <v/>
      </c>
      <c r="P352" s="27" t="str">
        <f aca="false">IF(B352="","",DATE(YEAR(B352),MONTH(B352),1))</f>
        <v/>
      </c>
    </row>
    <row r="353" customFormat="false" ht="15" hidden="false" customHeight="false" outlineLevel="0" collapsed="false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22" t="str">
        <f aca="false">IF(C353="","",IFERROR(INDEX(Parc!$B$2:$B$51,MATCH(C353,Parc!$A$2:$A$51,0)),"Code inconnu"))</f>
        <v/>
      </c>
      <c r="M353" s="37" t="n">
        <f aca="false">IF(J353="",0,K353*IFERROR(INDEX(Listes!$G$2:$G$21,MATCH(J353,Listes!$E$2:$E$21,0)),0))</f>
        <v>0</v>
      </c>
      <c r="N353" s="8"/>
      <c r="O353" s="37" t="str">
        <f aca="false">IF(A353="","",M353+N353)</f>
        <v/>
      </c>
      <c r="P353" s="27" t="str">
        <f aca="false">IF(B353="","",DATE(YEAR(B353),MONTH(B353),1))</f>
        <v/>
      </c>
    </row>
    <row r="354" customFormat="false" ht="15" hidden="false" customHeight="false" outlineLevel="0" collapsed="false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22" t="str">
        <f aca="false">IF(C354="","",IFERROR(INDEX(Parc!$B$2:$B$51,MATCH(C354,Parc!$A$2:$A$51,0)),"Code inconnu"))</f>
        <v/>
      </c>
      <c r="M354" s="37" t="n">
        <f aca="false">IF(J354="",0,K354*IFERROR(INDEX(Listes!$G$2:$G$21,MATCH(J354,Listes!$E$2:$E$21,0)),0))</f>
        <v>0</v>
      </c>
      <c r="N354" s="8"/>
      <c r="O354" s="37" t="str">
        <f aca="false">IF(A354="","",M354+N354)</f>
        <v/>
      </c>
      <c r="P354" s="27" t="str">
        <f aca="false">IF(B354="","",DATE(YEAR(B354),MONTH(B354),1))</f>
        <v/>
      </c>
    </row>
    <row r="355" customFormat="false" ht="15" hidden="false" customHeight="false" outlineLevel="0" collapsed="false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22" t="str">
        <f aca="false">IF(C355="","",IFERROR(INDEX(Parc!$B$2:$B$51,MATCH(C355,Parc!$A$2:$A$51,0)),"Code inconnu"))</f>
        <v/>
      </c>
      <c r="M355" s="37" t="n">
        <f aca="false">IF(J355="",0,K355*IFERROR(INDEX(Listes!$G$2:$G$21,MATCH(J355,Listes!$E$2:$E$21,0)),0))</f>
        <v>0</v>
      </c>
      <c r="N355" s="8"/>
      <c r="O355" s="37" t="str">
        <f aca="false">IF(A355="","",M355+N355)</f>
        <v/>
      </c>
      <c r="P355" s="27" t="str">
        <f aca="false">IF(B355="","",DATE(YEAR(B355),MONTH(B355),1))</f>
        <v/>
      </c>
    </row>
    <row r="356" customFormat="false" ht="15" hidden="false" customHeight="false" outlineLevel="0" collapsed="false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22" t="str">
        <f aca="false">IF(C356="","",IFERROR(INDEX(Parc!$B$2:$B$51,MATCH(C356,Parc!$A$2:$A$51,0)),"Code inconnu"))</f>
        <v/>
      </c>
      <c r="M356" s="37" t="n">
        <f aca="false">IF(J356="",0,K356*IFERROR(INDEX(Listes!$G$2:$G$21,MATCH(J356,Listes!$E$2:$E$21,0)),0))</f>
        <v>0</v>
      </c>
      <c r="N356" s="8"/>
      <c r="O356" s="37" t="str">
        <f aca="false">IF(A356="","",M356+N356)</f>
        <v/>
      </c>
      <c r="P356" s="27" t="str">
        <f aca="false">IF(B356="","",DATE(YEAR(B356),MONTH(B356),1))</f>
        <v/>
      </c>
    </row>
    <row r="357" customFormat="false" ht="15" hidden="false" customHeight="false" outlineLevel="0" collapsed="false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22" t="str">
        <f aca="false">IF(C357="","",IFERROR(INDEX(Parc!$B$2:$B$51,MATCH(C357,Parc!$A$2:$A$51,0)),"Code inconnu"))</f>
        <v/>
      </c>
      <c r="M357" s="37" t="n">
        <f aca="false">IF(J357="",0,K357*IFERROR(INDEX(Listes!$G$2:$G$21,MATCH(J357,Listes!$E$2:$E$21,0)),0))</f>
        <v>0</v>
      </c>
      <c r="N357" s="8"/>
      <c r="O357" s="37" t="str">
        <f aca="false">IF(A357="","",M357+N357)</f>
        <v/>
      </c>
      <c r="P357" s="27" t="str">
        <f aca="false">IF(B357="","",DATE(YEAR(B357),MONTH(B357),1))</f>
        <v/>
      </c>
    </row>
    <row r="358" customFormat="false" ht="15" hidden="false" customHeight="false" outlineLevel="0" collapsed="false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22" t="str">
        <f aca="false">IF(C358="","",IFERROR(INDEX(Parc!$B$2:$B$51,MATCH(C358,Parc!$A$2:$A$51,0)),"Code inconnu"))</f>
        <v/>
      </c>
      <c r="M358" s="37" t="n">
        <f aca="false">IF(J358="",0,K358*IFERROR(INDEX(Listes!$G$2:$G$21,MATCH(J358,Listes!$E$2:$E$21,0)),0))</f>
        <v>0</v>
      </c>
      <c r="N358" s="8"/>
      <c r="O358" s="37" t="str">
        <f aca="false">IF(A358="","",M358+N358)</f>
        <v/>
      </c>
      <c r="P358" s="27" t="str">
        <f aca="false">IF(B358="","",DATE(YEAR(B358),MONTH(B358),1))</f>
        <v/>
      </c>
    </row>
    <row r="359" customFormat="false" ht="15" hidden="false" customHeight="false" outlineLevel="0" collapsed="false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22" t="str">
        <f aca="false">IF(C359="","",IFERROR(INDEX(Parc!$B$2:$B$51,MATCH(C359,Parc!$A$2:$A$51,0)),"Code inconnu"))</f>
        <v/>
      </c>
      <c r="M359" s="37" t="n">
        <f aca="false">IF(J359="",0,K359*IFERROR(INDEX(Listes!$G$2:$G$21,MATCH(J359,Listes!$E$2:$E$21,0)),0))</f>
        <v>0</v>
      </c>
      <c r="N359" s="8"/>
      <c r="O359" s="37" t="str">
        <f aca="false">IF(A359="","",M359+N359)</f>
        <v/>
      </c>
      <c r="P359" s="27" t="str">
        <f aca="false">IF(B359="","",DATE(YEAR(B359),MONTH(B359),1))</f>
        <v/>
      </c>
    </row>
    <row r="360" customFormat="false" ht="15" hidden="false" customHeight="false" outlineLevel="0" collapsed="false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22" t="str">
        <f aca="false">IF(C360="","",IFERROR(INDEX(Parc!$B$2:$B$51,MATCH(C360,Parc!$A$2:$A$51,0)),"Code inconnu"))</f>
        <v/>
      </c>
      <c r="M360" s="37" t="n">
        <f aca="false">IF(J360="",0,K360*IFERROR(INDEX(Listes!$G$2:$G$21,MATCH(J360,Listes!$E$2:$E$21,0)),0))</f>
        <v>0</v>
      </c>
      <c r="N360" s="8"/>
      <c r="O360" s="37" t="str">
        <f aca="false">IF(A360="","",M360+N360)</f>
        <v/>
      </c>
      <c r="P360" s="27" t="str">
        <f aca="false">IF(B360="","",DATE(YEAR(B360),MONTH(B360),1))</f>
        <v/>
      </c>
    </row>
    <row r="361" customFormat="false" ht="15" hidden="false" customHeight="false" outlineLevel="0" collapsed="false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22" t="str">
        <f aca="false">IF(C361="","",IFERROR(INDEX(Parc!$B$2:$B$51,MATCH(C361,Parc!$A$2:$A$51,0)),"Code inconnu"))</f>
        <v/>
      </c>
      <c r="M361" s="37" t="n">
        <f aca="false">IF(J361="",0,K361*IFERROR(INDEX(Listes!$G$2:$G$21,MATCH(J361,Listes!$E$2:$E$21,0)),0))</f>
        <v>0</v>
      </c>
      <c r="N361" s="8"/>
      <c r="O361" s="37" t="str">
        <f aca="false">IF(A361="","",M361+N361)</f>
        <v/>
      </c>
      <c r="P361" s="27" t="str">
        <f aca="false">IF(B361="","",DATE(YEAR(B361),MONTH(B361),1))</f>
        <v/>
      </c>
    </row>
    <row r="362" customFormat="false" ht="15" hidden="false" customHeight="false" outlineLevel="0" collapsed="false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22" t="str">
        <f aca="false">IF(C362="","",IFERROR(INDEX(Parc!$B$2:$B$51,MATCH(C362,Parc!$A$2:$A$51,0)),"Code inconnu"))</f>
        <v/>
      </c>
      <c r="M362" s="37" t="n">
        <f aca="false">IF(J362="",0,K362*IFERROR(INDEX(Listes!$G$2:$G$21,MATCH(J362,Listes!$E$2:$E$21,0)),0))</f>
        <v>0</v>
      </c>
      <c r="N362" s="8"/>
      <c r="O362" s="37" t="str">
        <f aca="false">IF(A362="","",M362+N362)</f>
        <v/>
      </c>
      <c r="P362" s="27" t="str">
        <f aca="false">IF(B362="","",DATE(YEAR(B362),MONTH(B362),1))</f>
        <v/>
      </c>
    </row>
    <row r="363" customFormat="false" ht="15" hidden="false" customHeight="false" outlineLevel="0" collapsed="false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22" t="str">
        <f aca="false">IF(C363="","",IFERROR(INDEX(Parc!$B$2:$B$51,MATCH(C363,Parc!$A$2:$A$51,0)),"Code inconnu"))</f>
        <v/>
      </c>
      <c r="M363" s="37" t="n">
        <f aca="false">IF(J363="",0,K363*IFERROR(INDEX(Listes!$G$2:$G$21,MATCH(J363,Listes!$E$2:$E$21,0)),0))</f>
        <v>0</v>
      </c>
      <c r="N363" s="8"/>
      <c r="O363" s="37" t="str">
        <f aca="false">IF(A363="","",M363+N363)</f>
        <v/>
      </c>
      <c r="P363" s="27" t="str">
        <f aca="false">IF(B363="","",DATE(YEAR(B363),MONTH(B363),1))</f>
        <v/>
      </c>
    </row>
    <row r="364" customFormat="false" ht="15" hidden="false" customHeight="false" outlineLevel="0" collapsed="false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22" t="str">
        <f aca="false">IF(C364="","",IFERROR(INDEX(Parc!$B$2:$B$51,MATCH(C364,Parc!$A$2:$A$51,0)),"Code inconnu"))</f>
        <v/>
      </c>
      <c r="M364" s="37" t="n">
        <f aca="false">IF(J364="",0,K364*IFERROR(INDEX(Listes!$G$2:$G$21,MATCH(J364,Listes!$E$2:$E$21,0)),0))</f>
        <v>0</v>
      </c>
      <c r="N364" s="8"/>
      <c r="O364" s="37" t="str">
        <f aca="false">IF(A364="","",M364+N364)</f>
        <v/>
      </c>
      <c r="P364" s="27" t="str">
        <f aca="false">IF(B364="","",DATE(YEAR(B364),MONTH(B364),1))</f>
        <v/>
      </c>
    </row>
    <row r="365" customFormat="false" ht="15" hidden="false" customHeight="false" outlineLevel="0" collapsed="false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22" t="str">
        <f aca="false">IF(C365="","",IFERROR(INDEX(Parc!$B$2:$B$51,MATCH(C365,Parc!$A$2:$A$51,0)),"Code inconnu"))</f>
        <v/>
      </c>
      <c r="M365" s="37" t="n">
        <f aca="false">IF(J365="",0,K365*IFERROR(INDEX(Listes!$G$2:$G$21,MATCH(J365,Listes!$E$2:$E$21,0)),0))</f>
        <v>0</v>
      </c>
      <c r="N365" s="8"/>
      <c r="O365" s="37" t="str">
        <f aca="false">IF(A365="","",M365+N365)</f>
        <v/>
      </c>
      <c r="P365" s="27" t="str">
        <f aca="false">IF(B365="","",DATE(YEAR(B365),MONTH(B365),1))</f>
        <v/>
      </c>
    </row>
    <row r="366" customFormat="false" ht="15" hidden="false" customHeight="false" outlineLevel="0" collapsed="false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22" t="str">
        <f aca="false">IF(C366="","",IFERROR(INDEX(Parc!$B$2:$B$51,MATCH(C366,Parc!$A$2:$A$51,0)),"Code inconnu"))</f>
        <v/>
      </c>
      <c r="M366" s="37" t="n">
        <f aca="false">IF(J366="",0,K366*IFERROR(INDEX(Listes!$G$2:$G$21,MATCH(J366,Listes!$E$2:$E$21,0)),0))</f>
        <v>0</v>
      </c>
      <c r="N366" s="8"/>
      <c r="O366" s="37" t="str">
        <f aca="false">IF(A366="","",M366+N366)</f>
        <v/>
      </c>
      <c r="P366" s="27" t="str">
        <f aca="false">IF(B366="","",DATE(YEAR(B366),MONTH(B366),1))</f>
        <v/>
      </c>
    </row>
    <row r="367" customFormat="false" ht="15" hidden="false" customHeight="false" outlineLevel="0" collapsed="false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22" t="str">
        <f aca="false">IF(C367="","",IFERROR(INDEX(Parc!$B$2:$B$51,MATCH(C367,Parc!$A$2:$A$51,0)),"Code inconnu"))</f>
        <v/>
      </c>
      <c r="M367" s="37" t="n">
        <f aca="false">IF(J367="",0,K367*IFERROR(INDEX(Listes!$G$2:$G$21,MATCH(J367,Listes!$E$2:$E$21,0)),0))</f>
        <v>0</v>
      </c>
      <c r="N367" s="8"/>
      <c r="O367" s="37" t="str">
        <f aca="false">IF(A367="","",M367+N367)</f>
        <v/>
      </c>
      <c r="P367" s="27" t="str">
        <f aca="false">IF(B367="","",DATE(YEAR(B367),MONTH(B367),1))</f>
        <v/>
      </c>
    </row>
    <row r="368" customFormat="false" ht="15" hidden="false" customHeight="false" outlineLevel="0" collapsed="false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22" t="str">
        <f aca="false">IF(C368="","",IFERROR(INDEX(Parc!$B$2:$B$51,MATCH(C368,Parc!$A$2:$A$51,0)),"Code inconnu"))</f>
        <v/>
      </c>
      <c r="M368" s="37" t="n">
        <f aca="false">IF(J368="",0,K368*IFERROR(INDEX(Listes!$G$2:$G$21,MATCH(J368,Listes!$E$2:$E$21,0)),0))</f>
        <v>0</v>
      </c>
      <c r="N368" s="8"/>
      <c r="O368" s="37" t="str">
        <f aca="false">IF(A368="","",M368+N368)</f>
        <v/>
      </c>
      <c r="P368" s="27" t="str">
        <f aca="false">IF(B368="","",DATE(YEAR(B368),MONTH(B368),1))</f>
        <v/>
      </c>
    </row>
    <row r="369" customFormat="false" ht="15" hidden="false" customHeight="false" outlineLevel="0" collapsed="false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22" t="str">
        <f aca="false">IF(C369="","",IFERROR(INDEX(Parc!$B$2:$B$51,MATCH(C369,Parc!$A$2:$A$51,0)),"Code inconnu"))</f>
        <v/>
      </c>
      <c r="M369" s="37" t="n">
        <f aca="false">IF(J369="",0,K369*IFERROR(INDEX(Listes!$G$2:$G$21,MATCH(J369,Listes!$E$2:$E$21,0)),0))</f>
        <v>0</v>
      </c>
      <c r="N369" s="8"/>
      <c r="O369" s="37" t="str">
        <f aca="false">IF(A369="","",M369+N369)</f>
        <v/>
      </c>
      <c r="P369" s="27" t="str">
        <f aca="false">IF(B369="","",DATE(YEAR(B369),MONTH(B369),1))</f>
        <v/>
      </c>
    </row>
    <row r="370" customFormat="false" ht="15" hidden="false" customHeight="false" outlineLevel="0" collapsed="false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22" t="str">
        <f aca="false">IF(C370="","",IFERROR(INDEX(Parc!$B$2:$B$51,MATCH(C370,Parc!$A$2:$A$51,0)),"Code inconnu"))</f>
        <v/>
      </c>
      <c r="M370" s="37" t="n">
        <f aca="false">IF(J370="",0,K370*IFERROR(INDEX(Listes!$G$2:$G$21,MATCH(J370,Listes!$E$2:$E$21,0)),0))</f>
        <v>0</v>
      </c>
      <c r="N370" s="8"/>
      <c r="O370" s="37" t="str">
        <f aca="false">IF(A370="","",M370+N370)</f>
        <v/>
      </c>
      <c r="P370" s="27" t="str">
        <f aca="false">IF(B370="","",DATE(YEAR(B370),MONTH(B370),1))</f>
        <v/>
      </c>
    </row>
    <row r="371" customFormat="false" ht="15" hidden="false" customHeight="false" outlineLevel="0" collapsed="false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22" t="str">
        <f aca="false">IF(C371="","",IFERROR(INDEX(Parc!$B$2:$B$51,MATCH(C371,Parc!$A$2:$A$51,0)),"Code inconnu"))</f>
        <v/>
      </c>
      <c r="M371" s="37" t="n">
        <f aca="false">IF(J371="",0,K371*IFERROR(INDEX(Listes!$G$2:$G$21,MATCH(J371,Listes!$E$2:$E$21,0)),0))</f>
        <v>0</v>
      </c>
      <c r="N371" s="8"/>
      <c r="O371" s="37" t="str">
        <f aca="false">IF(A371="","",M371+N371)</f>
        <v/>
      </c>
      <c r="P371" s="27" t="str">
        <f aca="false">IF(B371="","",DATE(YEAR(B371),MONTH(B371),1))</f>
        <v/>
      </c>
    </row>
    <row r="372" customFormat="false" ht="15" hidden="false" customHeight="false" outlineLevel="0" collapsed="false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22" t="str">
        <f aca="false">IF(C372="","",IFERROR(INDEX(Parc!$B$2:$B$51,MATCH(C372,Parc!$A$2:$A$51,0)),"Code inconnu"))</f>
        <v/>
      </c>
      <c r="M372" s="37" t="n">
        <f aca="false">IF(J372="",0,K372*IFERROR(INDEX(Listes!$G$2:$G$21,MATCH(J372,Listes!$E$2:$E$21,0)),0))</f>
        <v>0</v>
      </c>
      <c r="N372" s="8"/>
      <c r="O372" s="37" t="str">
        <f aca="false">IF(A372="","",M372+N372)</f>
        <v/>
      </c>
      <c r="P372" s="27" t="str">
        <f aca="false">IF(B372="","",DATE(YEAR(B372),MONTH(B372),1))</f>
        <v/>
      </c>
    </row>
    <row r="373" customFormat="false" ht="15" hidden="false" customHeight="false" outlineLevel="0" collapsed="false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22" t="str">
        <f aca="false">IF(C373="","",IFERROR(INDEX(Parc!$B$2:$B$51,MATCH(C373,Parc!$A$2:$A$51,0)),"Code inconnu"))</f>
        <v/>
      </c>
      <c r="M373" s="37" t="n">
        <f aca="false">IF(J373="",0,K373*IFERROR(INDEX(Listes!$G$2:$G$21,MATCH(J373,Listes!$E$2:$E$21,0)),0))</f>
        <v>0</v>
      </c>
      <c r="N373" s="8"/>
      <c r="O373" s="37" t="str">
        <f aca="false">IF(A373="","",M373+N373)</f>
        <v/>
      </c>
      <c r="P373" s="27" t="str">
        <f aca="false">IF(B373="","",DATE(YEAR(B373),MONTH(B373),1))</f>
        <v/>
      </c>
    </row>
    <row r="374" customFormat="false" ht="15" hidden="false" customHeight="false" outlineLevel="0" collapsed="false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22" t="str">
        <f aca="false">IF(C374="","",IFERROR(INDEX(Parc!$B$2:$B$51,MATCH(C374,Parc!$A$2:$A$51,0)),"Code inconnu"))</f>
        <v/>
      </c>
      <c r="M374" s="37" t="n">
        <f aca="false">IF(J374="",0,K374*IFERROR(INDEX(Listes!$G$2:$G$21,MATCH(J374,Listes!$E$2:$E$21,0)),0))</f>
        <v>0</v>
      </c>
      <c r="N374" s="8"/>
      <c r="O374" s="37" t="str">
        <f aca="false">IF(A374="","",M374+N374)</f>
        <v/>
      </c>
      <c r="P374" s="27" t="str">
        <f aca="false">IF(B374="","",DATE(YEAR(B374),MONTH(B374),1))</f>
        <v/>
      </c>
    </row>
    <row r="375" customFormat="false" ht="15" hidden="false" customHeight="false" outlineLevel="0" collapsed="false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22" t="str">
        <f aca="false">IF(C375="","",IFERROR(INDEX(Parc!$B$2:$B$51,MATCH(C375,Parc!$A$2:$A$51,0)),"Code inconnu"))</f>
        <v/>
      </c>
      <c r="M375" s="37" t="n">
        <f aca="false">IF(J375="",0,K375*IFERROR(INDEX(Listes!$G$2:$G$21,MATCH(J375,Listes!$E$2:$E$21,0)),0))</f>
        <v>0</v>
      </c>
      <c r="N375" s="8"/>
      <c r="O375" s="37" t="str">
        <f aca="false">IF(A375="","",M375+N375)</f>
        <v/>
      </c>
      <c r="P375" s="27" t="str">
        <f aca="false">IF(B375="","",DATE(YEAR(B375),MONTH(B375),1))</f>
        <v/>
      </c>
    </row>
    <row r="376" customFormat="false" ht="15" hidden="false" customHeight="false" outlineLevel="0" collapsed="false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22" t="str">
        <f aca="false">IF(C376="","",IFERROR(INDEX(Parc!$B$2:$B$51,MATCH(C376,Parc!$A$2:$A$51,0)),"Code inconnu"))</f>
        <v/>
      </c>
      <c r="M376" s="37" t="n">
        <f aca="false">IF(J376="",0,K376*IFERROR(INDEX(Listes!$G$2:$G$21,MATCH(J376,Listes!$E$2:$E$21,0)),0))</f>
        <v>0</v>
      </c>
      <c r="N376" s="8"/>
      <c r="O376" s="37" t="str">
        <f aca="false">IF(A376="","",M376+N376)</f>
        <v/>
      </c>
      <c r="P376" s="27" t="str">
        <f aca="false">IF(B376="","",DATE(YEAR(B376),MONTH(B376),1))</f>
        <v/>
      </c>
    </row>
    <row r="377" customFormat="false" ht="15" hidden="false" customHeight="false" outlineLevel="0" collapsed="false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22" t="str">
        <f aca="false">IF(C377="","",IFERROR(INDEX(Parc!$B$2:$B$51,MATCH(C377,Parc!$A$2:$A$51,0)),"Code inconnu"))</f>
        <v/>
      </c>
      <c r="M377" s="37" t="n">
        <f aca="false">IF(J377="",0,K377*IFERROR(INDEX(Listes!$G$2:$G$21,MATCH(J377,Listes!$E$2:$E$21,0)),0))</f>
        <v>0</v>
      </c>
      <c r="N377" s="8"/>
      <c r="O377" s="37" t="str">
        <f aca="false">IF(A377="","",M377+N377)</f>
        <v/>
      </c>
      <c r="P377" s="27" t="str">
        <f aca="false">IF(B377="","",DATE(YEAR(B377),MONTH(B377),1))</f>
        <v/>
      </c>
    </row>
    <row r="378" customFormat="false" ht="15" hidden="false" customHeight="false" outlineLevel="0" collapsed="false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22" t="str">
        <f aca="false">IF(C378="","",IFERROR(INDEX(Parc!$B$2:$B$51,MATCH(C378,Parc!$A$2:$A$51,0)),"Code inconnu"))</f>
        <v/>
      </c>
      <c r="M378" s="37" t="n">
        <f aca="false">IF(J378="",0,K378*IFERROR(INDEX(Listes!$G$2:$G$21,MATCH(J378,Listes!$E$2:$E$21,0)),0))</f>
        <v>0</v>
      </c>
      <c r="N378" s="8"/>
      <c r="O378" s="37" t="str">
        <f aca="false">IF(A378="","",M378+N378)</f>
        <v/>
      </c>
      <c r="P378" s="27" t="str">
        <f aca="false">IF(B378="","",DATE(YEAR(B378),MONTH(B378),1))</f>
        <v/>
      </c>
    </row>
    <row r="379" customFormat="false" ht="15" hidden="false" customHeight="false" outlineLevel="0" collapsed="false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22" t="str">
        <f aca="false">IF(C379="","",IFERROR(INDEX(Parc!$B$2:$B$51,MATCH(C379,Parc!$A$2:$A$51,0)),"Code inconnu"))</f>
        <v/>
      </c>
      <c r="M379" s="37" t="n">
        <f aca="false">IF(J379="",0,K379*IFERROR(INDEX(Listes!$G$2:$G$21,MATCH(J379,Listes!$E$2:$E$21,0)),0))</f>
        <v>0</v>
      </c>
      <c r="N379" s="8"/>
      <c r="O379" s="37" t="str">
        <f aca="false">IF(A379="","",M379+N379)</f>
        <v/>
      </c>
      <c r="P379" s="27" t="str">
        <f aca="false">IF(B379="","",DATE(YEAR(B379),MONTH(B379),1))</f>
        <v/>
      </c>
    </row>
    <row r="380" customFormat="false" ht="15" hidden="false" customHeight="false" outlineLevel="0" collapsed="false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22" t="str">
        <f aca="false">IF(C380="","",IFERROR(INDEX(Parc!$B$2:$B$51,MATCH(C380,Parc!$A$2:$A$51,0)),"Code inconnu"))</f>
        <v/>
      </c>
      <c r="M380" s="37" t="n">
        <f aca="false">IF(J380="",0,K380*IFERROR(INDEX(Listes!$G$2:$G$21,MATCH(J380,Listes!$E$2:$E$21,0)),0))</f>
        <v>0</v>
      </c>
      <c r="N380" s="8"/>
      <c r="O380" s="37" t="str">
        <f aca="false">IF(A380="","",M380+N380)</f>
        <v/>
      </c>
      <c r="P380" s="27" t="str">
        <f aca="false">IF(B380="","",DATE(YEAR(B380),MONTH(B380),1))</f>
        <v/>
      </c>
    </row>
    <row r="381" customFormat="false" ht="15" hidden="false" customHeight="false" outlineLevel="0" collapsed="false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22" t="str">
        <f aca="false">IF(C381="","",IFERROR(INDEX(Parc!$B$2:$B$51,MATCH(C381,Parc!$A$2:$A$51,0)),"Code inconnu"))</f>
        <v/>
      </c>
      <c r="M381" s="37" t="n">
        <f aca="false">IF(J381="",0,K381*IFERROR(INDEX(Listes!$G$2:$G$21,MATCH(J381,Listes!$E$2:$E$21,0)),0))</f>
        <v>0</v>
      </c>
      <c r="N381" s="8"/>
      <c r="O381" s="37" t="str">
        <f aca="false">IF(A381="","",M381+N381)</f>
        <v/>
      </c>
      <c r="P381" s="27" t="str">
        <f aca="false">IF(B381="","",DATE(YEAR(B381),MONTH(B381),1))</f>
        <v/>
      </c>
    </row>
    <row r="382" customFormat="false" ht="15" hidden="false" customHeight="false" outlineLevel="0" collapsed="false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22" t="str">
        <f aca="false">IF(C382="","",IFERROR(INDEX(Parc!$B$2:$B$51,MATCH(C382,Parc!$A$2:$A$51,0)),"Code inconnu"))</f>
        <v/>
      </c>
      <c r="M382" s="37" t="n">
        <f aca="false">IF(J382="",0,K382*IFERROR(INDEX(Listes!$G$2:$G$21,MATCH(J382,Listes!$E$2:$E$21,0)),0))</f>
        <v>0</v>
      </c>
      <c r="N382" s="8"/>
      <c r="O382" s="37" t="str">
        <f aca="false">IF(A382="","",M382+N382)</f>
        <v/>
      </c>
      <c r="P382" s="27" t="str">
        <f aca="false">IF(B382="","",DATE(YEAR(B382),MONTH(B382),1))</f>
        <v/>
      </c>
    </row>
    <row r="383" customFormat="false" ht="15" hidden="false" customHeight="false" outlineLevel="0" collapsed="false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22" t="str">
        <f aca="false">IF(C383="","",IFERROR(INDEX(Parc!$B$2:$B$51,MATCH(C383,Parc!$A$2:$A$51,0)),"Code inconnu"))</f>
        <v/>
      </c>
      <c r="M383" s="37" t="n">
        <f aca="false">IF(J383="",0,K383*IFERROR(INDEX(Listes!$G$2:$G$21,MATCH(J383,Listes!$E$2:$E$21,0)),0))</f>
        <v>0</v>
      </c>
      <c r="N383" s="8"/>
      <c r="O383" s="37" t="str">
        <f aca="false">IF(A383="","",M383+N383)</f>
        <v/>
      </c>
      <c r="P383" s="27" t="str">
        <f aca="false">IF(B383="","",DATE(YEAR(B383),MONTH(B383),1))</f>
        <v/>
      </c>
    </row>
    <row r="384" customFormat="false" ht="15" hidden="false" customHeight="false" outlineLevel="0" collapsed="false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22" t="str">
        <f aca="false">IF(C384="","",IFERROR(INDEX(Parc!$B$2:$B$51,MATCH(C384,Parc!$A$2:$A$51,0)),"Code inconnu"))</f>
        <v/>
      </c>
      <c r="M384" s="37" t="n">
        <f aca="false">IF(J384="",0,K384*IFERROR(INDEX(Listes!$G$2:$G$21,MATCH(J384,Listes!$E$2:$E$21,0)),0))</f>
        <v>0</v>
      </c>
      <c r="N384" s="8"/>
      <c r="O384" s="37" t="str">
        <f aca="false">IF(A384="","",M384+N384)</f>
        <v/>
      </c>
      <c r="P384" s="27" t="str">
        <f aca="false">IF(B384="","",DATE(YEAR(B384),MONTH(B384),1))</f>
        <v/>
      </c>
    </row>
    <row r="385" customFormat="false" ht="15" hidden="false" customHeight="false" outlineLevel="0" collapsed="false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22" t="str">
        <f aca="false">IF(C385="","",IFERROR(INDEX(Parc!$B$2:$B$51,MATCH(C385,Parc!$A$2:$A$51,0)),"Code inconnu"))</f>
        <v/>
      </c>
      <c r="M385" s="37" t="n">
        <f aca="false">IF(J385="",0,K385*IFERROR(INDEX(Listes!$G$2:$G$21,MATCH(J385,Listes!$E$2:$E$21,0)),0))</f>
        <v>0</v>
      </c>
      <c r="N385" s="8"/>
      <c r="O385" s="37" t="str">
        <f aca="false">IF(A385="","",M385+N385)</f>
        <v/>
      </c>
      <c r="P385" s="27" t="str">
        <f aca="false">IF(B385="","",DATE(YEAR(B385),MONTH(B385),1))</f>
        <v/>
      </c>
    </row>
    <row r="386" customFormat="false" ht="15" hidden="false" customHeight="false" outlineLevel="0" collapsed="false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22" t="str">
        <f aca="false">IF(C386="","",IFERROR(INDEX(Parc!$B$2:$B$51,MATCH(C386,Parc!$A$2:$A$51,0)),"Code inconnu"))</f>
        <v/>
      </c>
      <c r="M386" s="37" t="n">
        <f aca="false">IF(J386="",0,K386*IFERROR(INDEX(Listes!$G$2:$G$21,MATCH(J386,Listes!$E$2:$E$21,0)),0))</f>
        <v>0</v>
      </c>
      <c r="N386" s="8"/>
      <c r="O386" s="37" t="str">
        <f aca="false">IF(A386="","",M386+N386)</f>
        <v/>
      </c>
      <c r="P386" s="27" t="str">
        <f aca="false">IF(B386="","",DATE(YEAR(B386),MONTH(B386),1))</f>
        <v/>
      </c>
    </row>
    <row r="387" customFormat="false" ht="15" hidden="false" customHeight="false" outlineLevel="0" collapsed="false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22" t="str">
        <f aca="false">IF(C387="","",IFERROR(INDEX(Parc!$B$2:$B$51,MATCH(C387,Parc!$A$2:$A$51,0)),"Code inconnu"))</f>
        <v/>
      </c>
      <c r="M387" s="37" t="n">
        <f aca="false">IF(J387="",0,K387*IFERROR(INDEX(Listes!$G$2:$G$21,MATCH(J387,Listes!$E$2:$E$21,0)),0))</f>
        <v>0</v>
      </c>
      <c r="N387" s="8"/>
      <c r="O387" s="37" t="str">
        <f aca="false">IF(A387="","",M387+N387)</f>
        <v/>
      </c>
      <c r="P387" s="27" t="str">
        <f aca="false">IF(B387="","",DATE(YEAR(B387),MONTH(B387),1))</f>
        <v/>
      </c>
    </row>
    <row r="388" customFormat="false" ht="15" hidden="false" customHeight="false" outlineLevel="0" collapsed="false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22" t="str">
        <f aca="false">IF(C388="","",IFERROR(INDEX(Parc!$B$2:$B$51,MATCH(C388,Parc!$A$2:$A$51,0)),"Code inconnu"))</f>
        <v/>
      </c>
      <c r="M388" s="37" t="n">
        <f aca="false">IF(J388="",0,K388*IFERROR(INDEX(Listes!$G$2:$G$21,MATCH(J388,Listes!$E$2:$E$21,0)),0))</f>
        <v>0</v>
      </c>
      <c r="N388" s="8"/>
      <c r="O388" s="37" t="str">
        <f aca="false">IF(A388="","",M388+N388)</f>
        <v/>
      </c>
      <c r="P388" s="27" t="str">
        <f aca="false">IF(B388="","",DATE(YEAR(B388),MONTH(B388),1))</f>
        <v/>
      </c>
    </row>
    <row r="389" customFormat="false" ht="15" hidden="false" customHeight="false" outlineLevel="0" collapsed="false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22" t="str">
        <f aca="false">IF(C389="","",IFERROR(INDEX(Parc!$B$2:$B$51,MATCH(C389,Parc!$A$2:$A$51,0)),"Code inconnu"))</f>
        <v/>
      </c>
      <c r="M389" s="37" t="n">
        <f aca="false">IF(J389="",0,K389*IFERROR(INDEX(Listes!$G$2:$G$21,MATCH(J389,Listes!$E$2:$E$21,0)),0))</f>
        <v>0</v>
      </c>
      <c r="N389" s="8"/>
      <c r="O389" s="37" t="str">
        <f aca="false">IF(A389="","",M389+N389)</f>
        <v/>
      </c>
      <c r="P389" s="27" t="str">
        <f aca="false">IF(B389="","",DATE(YEAR(B389),MONTH(B389),1))</f>
        <v/>
      </c>
    </row>
    <row r="390" customFormat="false" ht="15" hidden="false" customHeight="false" outlineLevel="0" collapsed="false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22" t="str">
        <f aca="false">IF(C390="","",IFERROR(INDEX(Parc!$B$2:$B$51,MATCH(C390,Parc!$A$2:$A$51,0)),"Code inconnu"))</f>
        <v/>
      </c>
      <c r="M390" s="37" t="n">
        <f aca="false">IF(J390="",0,K390*IFERROR(INDEX(Listes!$G$2:$G$21,MATCH(J390,Listes!$E$2:$E$21,0)),0))</f>
        <v>0</v>
      </c>
      <c r="N390" s="8"/>
      <c r="O390" s="37" t="str">
        <f aca="false">IF(A390="","",M390+N390)</f>
        <v/>
      </c>
      <c r="P390" s="27" t="str">
        <f aca="false">IF(B390="","",DATE(YEAR(B390),MONTH(B390),1))</f>
        <v/>
      </c>
    </row>
    <row r="391" customFormat="false" ht="15" hidden="false" customHeight="false" outlineLevel="0" collapsed="false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22" t="str">
        <f aca="false">IF(C391="","",IFERROR(INDEX(Parc!$B$2:$B$51,MATCH(C391,Parc!$A$2:$A$51,0)),"Code inconnu"))</f>
        <v/>
      </c>
      <c r="M391" s="37" t="n">
        <f aca="false">IF(J391="",0,K391*IFERROR(INDEX(Listes!$G$2:$G$21,MATCH(J391,Listes!$E$2:$E$21,0)),0))</f>
        <v>0</v>
      </c>
      <c r="N391" s="8"/>
      <c r="O391" s="37" t="str">
        <f aca="false">IF(A391="","",M391+N391)</f>
        <v/>
      </c>
      <c r="P391" s="27" t="str">
        <f aca="false">IF(B391="","",DATE(YEAR(B391),MONTH(B391),1))</f>
        <v/>
      </c>
    </row>
    <row r="392" customFormat="false" ht="15" hidden="false" customHeight="false" outlineLevel="0" collapsed="false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22" t="str">
        <f aca="false">IF(C392="","",IFERROR(INDEX(Parc!$B$2:$B$51,MATCH(C392,Parc!$A$2:$A$51,0)),"Code inconnu"))</f>
        <v/>
      </c>
      <c r="M392" s="37" t="n">
        <f aca="false">IF(J392="",0,K392*IFERROR(INDEX(Listes!$G$2:$G$21,MATCH(J392,Listes!$E$2:$E$21,0)),0))</f>
        <v>0</v>
      </c>
      <c r="N392" s="8"/>
      <c r="O392" s="37" t="str">
        <f aca="false">IF(A392="","",M392+N392)</f>
        <v/>
      </c>
      <c r="P392" s="27" t="str">
        <f aca="false">IF(B392="","",DATE(YEAR(B392),MONTH(B392),1))</f>
        <v/>
      </c>
    </row>
    <row r="393" customFormat="false" ht="15" hidden="false" customHeight="false" outlineLevel="0" collapsed="false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22" t="str">
        <f aca="false">IF(C393="","",IFERROR(INDEX(Parc!$B$2:$B$51,MATCH(C393,Parc!$A$2:$A$51,0)),"Code inconnu"))</f>
        <v/>
      </c>
      <c r="M393" s="37" t="n">
        <f aca="false">IF(J393="",0,K393*IFERROR(INDEX(Listes!$G$2:$G$21,MATCH(J393,Listes!$E$2:$E$21,0)),0))</f>
        <v>0</v>
      </c>
      <c r="N393" s="8"/>
      <c r="O393" s="37" t="str">
        <f aca="false">IF(A393="","",M393+N393)</f>
        <v/>
      </c>
      <c r="P393" s="27" t="str">
        <f aca="false">IF(B393="","",DATE(YEAR(B393),MONTH(B393),1))</f>
        <v/>
      </c>
    </row>
    <row r="394" customFormat="false" ht="15" hidden="false" customHeight="false" outlineLevel="0" collapsed="false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22" t="str">
        <f aca="false">IF(C394="","",IFERROR(INDEX(Parc!$B$2:$B$51,MATCH(C394,Parc!$A$2:$A$51,0)),"Code inconnu"))</f>
        <v/>
      </c>
      <c r="M394" s="37" t="n">
        <f aca="false">IF(J394="",0,K394*IFERROR(INDEX(Listes!$G$2:$G$21,MATCH(J394,Listes!$E$2:$E$21,0)),0))</f>
        <v>0</v>
      </c>
      <c r="N394" s="8"/>
      <c r="O394" s="37" t="str">
        <f aca="false">IF(A394="","",M394+N394)</f>
        <v/>
      </c>
      <c r="P394" s="27" t="str">
        <f aca="false">IF(B394="","",DATE(YEAR(B394),MONTH(B394),1))</f>
        <v/>
      </c>
    </row>
    <row r="395" customFormat="false" ht="15" hidden="false" customHeight="false" outlineLevel="0" collapsed="false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22" t="str">
        <f aca="false">IF(C395="","",IFERROR(INDEX(Parc!$B$2:$B$51,MATCH(C395,Parc!$A$2:$A$51,0)),"Code inconnu"))</f>
        <v/>
      </c>
      <c r="M395" s="37" t="n">
        <f aca="false">IF(J395="",0,K395*IFERROR(INDEX(Listes!$G$2:$G$21,MATCH(J395,Listes!$E$2:$E$21,0)),0))</f>
        <v>0</v>
      </c>
      <c r="N395" s="8"/>
      <c r="O395" s="37" t="str">
        <f aca="false">IF(A395="","",M395+N395)</f>
        <v/>
      </c>
      <c r="P395" s="27" t="str">
        <f aca="false">IF(B395="","",DATE(YEAR(B395),MONTH(B395),1))</f>
        <v/>
      </c>
    </row>
    <row r="396" customFormat="false" ht="15" hidden="false" customHeight="false" outlineLevel="0" collapsed="false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22" t="str">
        <f aca="false">IF(C396="","",IFERROR(INDEX(Parc!$B$2:$B$51,MATCH(C396,Parc!$A$2:$A$51,0)),"Code inconnu"))</f>
        <v/>
      </c>
      <c r="M396" s="37" t="n">
        <f aca="false">IF(J396="",0,K396*IFERROR(INDEX(Listes!$G$2:$G$21,MATCH(J396,Listes!$E$2:$E$21,0)),0))</f>
        <v>0</v>
      </c>
      <c r="N396" s="8"/>
      <c r="O396" s="37" t="str">
        <f aca="false">IF(A396="","",M396+N396)</f>
        <v/>
      </c>
      <c r="P396" s="27" t="str">
        <f aca="false">IF(B396="","",DATE(YEAR(B396),MONTH(B396),1))</f>
        <v/>
      </c>
    </row>
    <row r="397" customFormat="false" ht="15" hidden="false" customHeight="false" outlineLevel="0" collapsed="false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22" t="str">
        <f aca="false">IF(C397="","",IFERROR(INDEX(Parc!$B$2:$B$51,MATCH(C397,Parc!$A$2:$A$51,0)),"Code inconnu"))</f>
        <v/>
      </c>
      <c r="M397" s="37" t="n">
        <f aca="false">IF(J397="",0,K397*IFERROR(INDEX(Listes!$G$2:$G$21,MATCH(J397,Listes!$E$2:$E$21,0)),0))</f>
        <v>0</v>
      </c>
      <c r="N397" s="8"/>
      <c r="O397" s="37" t="str">
        <f aca="false">IF(A397="","",M397+N397)</f>
        <v/>
      </c>
      <c r="P397" s="27" t="str">
        <f aca="false">IF(B397="","",DATE(YEAR(B397),MONTH(B397),1))</f>
        <v/>
      </c>
    </row>
    <row r="398" customFormat="false" ht="15" hidden="false" customHeight="false" outlineLevel="0" collapsed="false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22" t="str">
        <f aca="false">IF(C398="","",IFERROR(INDEX(Parc!$B$2:$B$51,MATCH(C398,Parc!$A$2:$A$51,0)),"Code inconnu"))</f>
        <v/>
      </c>
      <c r="M398" s="37" t="n">
        <f aca="false">IF(J398="",0,K398*IFERROR(INDEX(Listes!$G$2:$G$21,MATCH(J398,Listes!$E$2:$E$21,0)),0))</f>
        <v>0</v>
      </c>
      <c r="N398" s="8"/>
      <c r="O398" s="37" t="str">
        <f aca="false">IF(A398="","",M398+N398)</f>
        <v/>
      </c>
      <c r="P398" s="27" t="str">
        <f aca="false">IF(B398="","",DATE(YEAR(B398),MONTH(B398),1))</f>
        <v/>
      </c>
    </row>
    <row r="399" customFormat="false" ht="15" hidden="false" customHeight="false" outlineLevel="0" collapsed="false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22" t="str">
        <f aca="false">IF(C399="","",IFERROR(INDEX(Parc!$B$2:$B$51,MATCH(C399,Parc!$A$2:$A$51,0)),"Code inconnu"))</f>
        <v/>
      </c>
      <c r="M399" s="37" t="n">
        <f aca="false">IF(J399="",0,K399*IFERROR(INDEX(Listes!$G$2:$G$21,MATCH(J399,Listes!$E$2:$E$21,0)),0))</f>
        <v>0</v>
      </c>
      <c r="N399" s="8"/>
      <c r="O399" s="37" t="str">
        <f aca="false">IF(A399="","",M399+N399)</f>
        <v/>
      </c>
      <c r="P399" s="27" t="str">
        <f aca="false">IF(B399="","",DATE(YEAR(B399),MONTH(B399),1))</f>
        <v/>
      </c>
    </row>
    <row r="400" customFormat="false" ht="15" hidden="false" customHeight="false" outlineLevel="0" collapsed="false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22" t="str">
        <f aca="false">IF(C400="","",IFERROR(INDEX(Parc!$B$2:$B$51,MATCH(C400,Parc!$A$2:$A$51,0)),"Code inconnu"))</f>
        <v/>
      </c>
      <c r="M400" s="37" t="n">
        <f aca="false">IF(J400="",0,K400*IFERROR(INDEX(Listes!$G$2:$G$21,MATCH(J400,Listes!$E$2:$E$21,0)),0))</f>
        <v>0</v>
      </c>
      <c r="N400" s="8"/>
      <c r="O400" s="37" t="str">
        <f aca="false">IF(A400="","",M400+N400)</f>
        <v/>
      </c>
      <c r="P400" s="27" t="str">
        <f aca="false">IF(B400="","",DATE(YEAR(B400),MONTH(B400),1))</f>
        <v/>
      </c>
    </row>
    <row r="401" customFormat="false" ht="15" hidden="false" customHeight="false" outlineLevel="0" collapsed="false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22" t="str">
        <f aca="false">IF(C401="","",IFERROR(INDEX(Parc!$B$2:$B$51,MATCH(C401,Parc!$A$2:$A$51,0)),"Code inconnu"))</f>
        <v/>
      </c>
      <c r="M401" s="37" t="n">
        <f aca="false">IF(J401="",0,K401*IFERROR(INDEX(Listes!$G$2:$G$21,MATCH(J401,Listes!$E$2:$E$21,0)),0))</f>
        <v>0</v>
      </c>
      <c r="N401" s="8"/>
      <c r="O401" s="37" t="str">
        <f aca="false">IF(A401="","",M401+N401)</f>
        <v/>
      </c>
      <c r="P401" s="27" t="str">
        <f aca="false">IF(B401="","",DATE(YEAR(B401),MONTH(B401),1))</f>
        <v/>
      </c>
    </row>
    <row r="402" customFormat="false" ht="15" hidden="false" customHeight="false" outlineLevel="0" collapsed="false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22" t="str">
        <f aca="false">IF(C402="","",IFERROR(INDEX(Parc!$B$2:$B$51,MATCH(C402,Parc!$A$2:$A$51,0)),"Code inconnu"))</f>
        <v/>
      </c>
      <c r="M402" s="37" t="n">
        <f aca="false">IF(J402="",0,K402*IFERROR(INDEX(Listes!$G$2:$G$21,MATCH(J402,Listes!$E$2:$E$21,0)),0))</f>
        <v>0</v>
      </c>
      <c r="N402" s="8"/>
      <c r="O402" s="37" t="str">
        <f aca="false">IF(A402="","",M402+N402)</f>
        <v/>
      </c>
      <c r="P402" s="27" t="str">
        <f aca="false">IF(B402="","",DATE(YEAR(B402),MONTH(B402),1))</f>
        <v/>
      </c>
    </row>
    <row r="403" customFormat="false" ht="15" hidden="false" customHeight="false" outlineLevel="0" collapsed="false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22" t="str">
        <f aca="false">IF(C403="","",IFERROR(INDEX(Parc!$B$2:$B$51,MATCH(C403,Parc!$A$2:$A$51,0)),"Code inconnu"))</f>
        <v/>
      </c>
      <c r="M403" s="37" t="n">
        <f aca="false">IF(J403="",0,K403*IFERROR(INDEX(Listes!$G$2:$G$21,MATCH(J403,Listes!$E$2:$E$21,0)),0))</f>
        <v>0</v>
      </c>
      <c r="N403" s="8"/>
      <c r="O403" s="37" t="str">
        <f aca="false">IF(A403="","",M403+N403)</f>
        <v/>
      </c>
      <c r="P403" s="27" t="str">
        <f aca="false">IF(B403="","",DATE(YEAR(B403),MONTH(B403),1))</f>
        <v/>
      </c>
    </row>
    <row r="404" customFormat="false" ht="15" hidden="false" customHeight="false" outlineLevel="0" collapsed="false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22" t="str">
        <f aca="false">IF(C404="","",IFERROR(INDEX(Parc!$B$2:$B$51,MATCH(C404,Parc!$A$2:$A$51,0)),"Code inconnu"))</f>
        <v/>
      </c>
      <c r="M404" s="37" t="n">
        <f aca="false">IF(J404="",0,K404*IFERROR(INDEX(Listes!$G$2:$G$21,MATCH(J404,Listes!$E$2:$E$21,0)),0))</f>
        <v>0</v>
      </c>
      <c r="N404" s="8"/>
      <c r="O404" s="37" t="str">
        <f aca="false">IF(A404="","",M404+N404)</f>
        <v/>
      </c>
      <c r="P404" s="27" t="str">
        <f aca="false">IF(B404="","",DATE(YEAR(B404),MONTH(B404),1))</f>
        <v/>
      </c>
    </row>
    <row r="405" customFormat="false" ht="15" hidden="false" customHeight="false" outlineLevel="0" collapsed="false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22" t="str">
        <f aca="false">IF(C405="","",IFERROR(INDEX(Parc!$B$2:$B$51,MATCH(C405,Parc!$A$2:$A$51,0)),"Code inconnu"))</f>
        <v/>
      </c>
      <c r="M405" s="37" t="n">
        <f aca="false">IF(J405="",0,K405*IFERROR(INDEX(Listes!$G$2:$G$21,MATCH(J405,Listes!$E$2:$E$21,0)),0))</f>
        <v>0</v>
      </c>
      <c r="N405" s="8"/>
      <c r="O405" s="37" t="str">
        <f aca="false">IF(A405="","",M405+N405)</f>
        <v/>
      </c>
      <c r="P405" s="27" t="str">
        <f aca="false">IF(B405="","",DATE(YEAR(B405),MONTH(B405),1))</f>
        <v/>
      </c>
    </row>
    <row r="406" customFormat="false" ht="15" hidden="false" customHeight="false" outlineLevel="0" collapsed="false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22" t="str">
        <f aca="false">IF(C406="","",IFERROR(INDEX(Parc!$B$2:$B$51,MATCH(C406,Parc!$A$2:$A$51,0)),"Code inconnu"))</f>
        <v/>
      </c>
      <c r="M406" s="37" t="n">
        <f aca="false">IF(J406="",0,K406*IFERROR(INDEX(Listes!$G$2:$G$21,MATCH(J406,Listes!$E$2:$E$21,0)),0))</f>
        <v>0</v>
      </c>
      <c r="N406" s="8"/>
      <c r="O406" s="37" t="str">
        <f aca="false">IF(A406="","",M406+N406)</f>
        <v/>
      </c>
      <c r="P406" s="27" t="str">
        <f aca="false">IF(B406="","",DATE(YEAR(B406),MONTH(B406),1))</f>
        <v/>
      </c>
    </row>
    <row r="407" customFormat="false" ht="15" hidden="false" customHeight="false" outlineLevel="0" collapsed="false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22" t="str">
        <f aca="false">IF(C407="","",IFERROR(INDEX(Parc!$B$2:$B$51,MATCH(C407,Parc!$A$2:$A$51,0)),"Code inconnu"))</f>
        <v/>
      </c>
      <c r="M407" s="37" t="n">
        <f aca="false">IF(J407="",0,K407*IFERROR(INDEX(Listes!$G$2:$G$21,MATCH(J407,Listes!$E$2:$E$21,0)),0))</f>
        <v>0</v>
      </c>
      <c r="N407" s="8"/>
      <c r="O407" s="37" t="str">
        <f aca="false">IF(A407="","",M407+N407)</f>
        <v/>
      </c>
      <c r="P407" s="27" t="str">
        <f aca="false">IF(B407="","",DATE(YEAR(B407),MONTH(B407),1))</f>
        <v/>
      </c>
    </row>
    <row r="408" customFormat="false" ht="15" hidden="false" customHeight="false" outlineLevel="0" collapsed="false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22" t="str">
        <f aca="false">IF(C408="","",IFERROR(INDEX(Parc!$B$2:$B$51,MATCH(C408,Parc!$A$2:$A$51,0)),"Code inconnu"))</f>
        <v/>
      </c>
      <c r="M408" s="37" t="n">
        <f aca="false">IF(J408="",0,K408*IFERROR(INDEX(Listes!$G$2:$G$21,MATCH(J408,Listes!$E$2:$E$21,0)),0))</f>
        <v>0</v>
      </c>
      <c r="N408" s="8"/>
      <c r="O408" s="37" t="str">
        <f aca="false">IF(A408="","",M408+N408)</f>
        <v/>
      </c>
      <c r="P408" s="27" t="str">
        <f aca="false">IF(B408="","",DATE(YEAR(B408),MONTH(B408),1))</f>
        <v/>
      </c>
    </row>
    <row r="409" customFormat="false" ht="15" hidden="false" customHeight="false" outlineLevel="0" collapsed="false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22" t="str">
        <f aca="false">IF(C409="","",IFERROR(INDEX(Parc!$B$2:$B$51,MATCH(C409,Parc!$A$2:$A$51,0)),"Code inconnu"))</f>
        <v/>
      </c>
      <c r="M409" s="37" t="n">
        <f aca="false">IF(J409="",0,K409*IFERROR(INDEX(Listes!$G$2:$G$21,MATCH(J409,Listes!$E$2:$E$21,0)),0))</f>
        <v>0</v>
      </c>
      <c r="N409" s="8"/>
      <c r="O409" s="37" t="str">
        <f aca="false">IF(A409="","",M409+N409)</f>
        <v/>
      </c>
      <c r="P409" s="27" t="str">
        <f aca="false">IF(B409="","",DATE(YEAR(B409),MONTH(B409),1))</f>
        <v/>
      </c>
    </row>
    <row r="410" customFormat="false" ht="15" hidden="false" customHeight="false" outlineLevel="0" collapsed="false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22" t="str">
        <f aca="false">IF(C410="","",IFERROR(INDEX(Parc!$B$2:$B$51,MATCH(C410,Parc!$A$2:$A$51,0)),"Code inconnu"))</f>
        <v/>
      </c>
      <c r="M410" s="37" t="n">
        <f aca="false">IF(J410="",0,K410*IFERROR(INDEX(Listes!$G$2:$G$21,MATCH(J410,Listes!$E$2:$E$21,0)),0))</f>
        <v>0</v>
      </c>
      <c r="N410" s="8"/>
      <c r="O410" s="37" t="str">
        <f aca="false">IF(A410="","",M410+N410)</f>
        <v/>
      </c>
      <c r="P410" s="27" t="str">
        <f aca="false">IF(B410="","",DATE(YEAR(B410),MONTH(B410),1))</f>
        <v/>
      </c>
    </row>
    <row r="411" customFormat="false" ht="15" hidden="false" customHeight="false" outlineLevel="0" collapsed="false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22" t="str">
        <f aca="false">IF(C411="","",IFERROR(INDEX(Parc!$B$2:$B$51,MATCH(C411,Parc!$A$2:$A$51,0)),"Code inconnu"))</f>
        <v/>
      </c>
      <c r="M411" s="37" t="n">
        <f aca="false">IF(J411="",0,K411*IFERROR(INDEX(Listes!$G$2:$G$21,MATCH(J411,Listes!$E$2:$E$21,0)),0))</f>
        <v>0</v>
      </c>
      <c r="N411" s="8"/>
      <c r="O411" s="37" t="str">
        <f aca="false">IF(A411="","",M411+N411)</f>
        <v/>
      </c>
      <c r="P411" s="27" t="str">
        <f aca="false">IF(B411="","",DATE(YEAR(B411),MONTH(B411),1))</f>
        <v/>
      </c>
    </row>
    <row r="412" customFormat="false" ht="15" hidden="false" customHeight="false" outlineLevel="0" collapsed="false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22" t="str">
        <f aca="false">IF(C412="","",IFERROR(INDEX(Parc!$B$2:$B$51,MATCH(C412,Parc!$A$2:$A$51,0)),"Code inconnu"))</f>
        <v/>
      </c>
      <c r="M412" s="37" t="n">
        <f aca="false">IF(J412="",0,K412*IFERROR(INDEX(Listes!$G$2:$G$21,MATCH(J412,Listes!$E$2:$E$21,0)),0))</f>
        <v>0</v>
      </c>
      <c r="N412" s="8"/>
      <c r="O412" s="37" t="str">
        <f aca="false">IF(A412="","",M412+N412)</f>
        <v/>
      </c>
      <c r="P412" s="27" t="str">
        <f aca="false">IF(B412="","",DATE(YEAR(B412),MONTH(B412),1))</f>
        <v/>
      </c>
    </row>
    <row r="413" customFormat="false" ht="15" hidden="false" customHeight="false" outlineLevel="0" collapsed="false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22" t="str">
        <f aca="false">IF(C413="","",IFERROR(INDEX(Parc!$B$2:$B$51,MATCH(C413,Parc!$A$2:$A$51,0)),"Code inconnu"))</f>
        <v/>
      </c>
      <c r="M413" s="37" t="n">
        <f aca="false">IF(J413="",0,K413*IFERROR(INDEX(Listes!$G$2:$G$21,MATCH(J413,Listes!$E$2:$E$21,0)),0))</f>
        <v>0</v>
      </c>
      <c r="N413" s="8"/>
      <c r="O413" s="37" t="str">
        <f aca="false">IF(A413="","",M413+N413)</f>
        <v/>
      </c>
      <c r="P413" s="27" t="str">
        <f aca="false">IF(B413="","",DATE(YEAR(B413),MONTH(B413),1))</f>
        <v/>
      </c>
    </row>
    <row r="414" customFormat="false" ht="15" hidden="false" customHeight="false" outlineLevel="0" collapsed="false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22" t="str">
        <f aca="false">IF(C414="","",IFERROR(INDEX(Parc!$B$2:$B$51,MATCH(C414,Parc!$A$2:$A$51,0)),"Code inconnu"))</f>
        <v/>
      </c>
      <c r="M414" s="37" t="n">
        <f aca="false">IF(J414="",0,K414*IFERROR(INDEX(Listes!$G$2:$G$21,MATCH(J414,Listes!$E$2:$E$21,0)),0))</f>
        <v>0</v>
      </c>
      <c r="N414" s="8"/>
      <c r="O414" s="37" t="str">
        <f aca="false">IF(A414="","",M414+N414)</f>
        <v/>
      </c>
      <c r="P414" s="27" t="str">
        <f aca="false">IF(B414="","",DATE(YEAR(B414),MONTH(B414),1))</f>
        <v/>
      </c>
    </row>
    <row r="415" customFormat="false" ht="15" hidden="false" customHeight="false" outlineLevel="0" collapsed="false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22" t="str">
        <f aca="false">IF(C415="","",IFERROR(INDEX(Parc!$B$2:$B$51,MATCH(C415,Parc!$A$2:$A$51,0)),"Code inconnu"))</f>
        <v/>
      </c>
      <c r="M415" s="37" t="n">
        <f aca="false">IF(J415="",0,K415*IFERROR(INDEX(Listes!$G$2:$G$21,MATCH(J415,Listes!$E$2:$E$21,0)),0))</f>
        <v>0</v>
      </c>
      <c r="N415" s="8"/>
      <c r="O415" s="37" t="str">
        <f aca="false">IF(A415="","",M415+N415)</f>
        <v/>
      </c>
      <c r="P415" s="27" t="str">
        <f aca="false">IF(B415="","",DATE(YEAR(B415),MONTH(B415),1))</f>
        <v/>
      </c>
    </row>
    <row r="416" customFormat="false" ht="15" hidden="false" customHeight="false" outlineLevel="0" collapsed="false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22" t="str">
        <f aca="false">IF(C416="","",IFERROR(INDEX(Parc!$B$2:$B$51,MATCH(C416,Parc!$A$2:$A$51,0)),"Code inconnu"))</f>
        <v/>
      </c>
      <c r="M416" s="37" t="n">
        <f aca="false">IF(J416="",0,K416*IFERROR(INDEX(Listes!$G$2:$G$21,MATCH(J416,Listes!$E$2:$E$21,0)),0))</f>
        <v>0</v>
      </c>
      <c r="N416" s="8"/>
      <c r="O416" s="37" t="str">
        <f aca="false">IF(A416="","",M416+N416)</f>
        <v/>
      </c>
      <c r="P416" s="27" t="str">
        <f aca="false">IF(B416="","",DATE(YEAR(B416),MONTH(B416),1))</f>
        <v/>
      </c>
    </row>
    <row r="417" customFormat="false" ht="15" hidden="false" customHeight="false" outlineLevel="0" collapsed="false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22" t="str">
        <f aca="false">IF(C417="","",IFERROR(INDEX(Parc!$B$2:$B$51,MATCH(C417,Parc!$A$2:$A$51,0)),"Code inconnu"))</f>
        <v/>
      </c>
      <c r="M417" s="37" t="n">
        <f aca="false">IF(J417="",0,K417*IFERROR(INDEX(Listes!$G$2:$G$21,MATCH(J417,Listes!$E$2:$E$21,0)),0))</f>
        <v>0</v>
      </c>
      <c r="N417" s="8"/>
      <c r="O417" s="37" t="str">
        <f aca="false">IF(A417="","",M417+N417)</f>
        <v/>
      </c>
      <c r="P417" s="27" t="str">
        <f aca="false">IF(B417="","",DATE(YEAR(B417),MONTH(B417),1))</f>
        <v/>
      </c>
    </row>
    <row r="418" customFormat="false" ht="15" hidden="false" customHeight="false" outlineLevel="0" collapsed="false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22" t="str">
        <f aca="false">IF(C418="","",IFERROR(INDEX(Parc!$B$2:$B$51,MATCH(C418,Parc!$A$2:$A$51,0)),"Code inconnu"))</f>
        <v/>
      </c>
      <c r="M418" s="37" t="n">
        <f aca="false">IF(J418="",0,K418*IFERROR(INDEX(Listes!$G$2:$G$21,MATCH(J418,Listes!$E$2:$E$21,0)),0))</f>
        <v>0</v>
      </c>
      <c r="N418" s="8"/>
      <c r="O418" s="37" t="str">
        <f aca="false">IF(A418="","",M418+N418)</f>
        <v/>
      </c>
      <c r="P418" s="27" t="str">
        <f aca="false">IF(B418="","",DATE(YEAR(B418),MONTH(B418),1))</f>
        <v/>
      </c>
    </row>
    <row r="419" customFormat="false" ht="15" hidden="false" customHeight="false" outlineLevel="0" collapsed="false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22" t="str">
        <f aca="false">IF(C419="","",IFERROR(INDEX(Parc!$B$2:$B$51,MATCH(C419,Parc!$A$2:$A$51,0)),"Code inconnu"))</f>
        <v/>
      </c>
      <c r="M419" s="37" t="n">
        <f aca="false">IF(J419="",0,K419*IFERROR(INDEX(Listes!$G$2:$G$21,MATCH(J419,Listes!$E$2:$E$21,0)),0))</f>
        <v>0</v>
      </c>
      <c r="N419" s="8"/>
      <c r="O419" s="37" t="str">
        <f aca="false">IF(A419="","",M419+N419)</f>
        <v/>
      </c>
      <c r="P419" s="27" t="str">
        <f aca="false">IF(B419="","",DATE(YEAR(B419),MONTH(B419),1))</f>
        <v/>
      </c>
    </row>
    <row r="420" customFormat="false" ht="15" hidden="false" customHeight="false" outlineLevel="0" collapsed="false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22" t="str">
        <f aca="false">IF(C420="","",IFERROR(INDEX(Parc!$B$2:$B$51,MATCH(C420,Parc!$A$2:$A$51,0)),"Code inconnu"))</f>
        <v/>
      </c>
      <c r="M420" s="37" t="n">
        <f aca="false">IF(J420="",0,K420*IFERROR(INDEX(Listes!$G$2:$G$21,MATCH(J420,Listes!$E$2:$E$21,0)),0))</f>
        <v>0</v>
      </c>
      <c r="N420" s="8"/>
      <c r="O420" s="37" t="str">
        <f aca="false">IF(A420="","",M420+N420)</f>
        <v/>
      </c>
      <c r="P420" s="27" t="str">
        <f aca="false">IF(B420="","",DATE(YEAR(B420),MONTH(B420),1))</f>
        <v/>
      </c>
    </row>
    <row r="421" customFormat="false" ht="15" hidden="false" customHeight="false" outlineLevel="0" collapsed="false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22" t="str">
        <f aca="false">IF(C421="","",IFERROR(INDEX(Parc!$B$2:$B$51,MATCH(C421,Parc!$A$2:$A$51,0)),"Code inconnu"))</f>
        <v/>
      </c>
      <c r="M421" s="37" t="n">
        <f aca="false">IF(J421="",0,K421*IFERROR(INDEX(Listes!$G$2:$G$21,MATCH(J421,Listes!$E$2:$E$21,0)),0))</f>
        <v>0</v>
      </c>
      <c r="N421" s="8"/>
      <c r="O421" s="37" t="str">
        <f aca="false">IF(A421="","",M421+N421)</f>
        <v/>
      </c>
      <c r="P421" s="27" t="str">
        <f aca="false">IF(B421="","",DATE(YEAR(B421),MONTH(B421),1))</f>
        <v/>
      </c>
    </row>
    <row r="422" customFormat="false" ht="15" hidden="false" customHeight="false" outlineLevel="0" collapsed="false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22" t="str">
        <f aca="false">IF(C422="","",IFERROR(INDEX(Parc!$B$2:$B$51,MATCH(C422,Parc!$A$2:$A$51,0)),"Code inconnu"))</f>
        <v/>
      </c>
      <c r="M422" s="37" t="n">
        <f aca="false">IF(J422="",0,K422*IFERROR(INDEX(Listes!$G$2:$G$21,MATCH(J422,Listes!$E$2:$E$21,0)),0))</f>
        <v>0</v>
      </c>
      <c r="N422" s="8"/>
      <c r="O422" s="37" t="str">
        <f aca="false">IF(A422="","",M422+N422)</f>
        <v/>
      </c>
      <c r="P422" s="27" t="str">
        <f aca="false">IF(B422="","",DATE(YEAR(B422),MONTH(B422),1))</f>
        <v/>
      </c>
    </row>
    <row r="423" customFormat="false" ht="15" hidden="false" customHeight="false" outlineLevel="0" collapsed="false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22" t="str">
        <f aca="false">IF(C423="","",IFERROR(INDEX(Parc!$B$2:$B$51,MATCH(C423,Parc!$A$2:$A$51,0)),"Code inconnu"))</f>
        <v/>
      </c>
      <c r="M423" s="37" t="n">
        <f aca="false">IF(J423="",0,K423*IFERROR(INDEX(Listes!$G$2:$G$21,MATCH(J423,Listes!$E$2:$E$21,0)),0))</f>
        <v>0</v>
      </c>
      <c r="N423" s="8"/>
      <c r="O423" s="37" t="str">
        <f aca="false">IF(A423="","",M423+N423)</f>
        <v/>
      </c>
      <c r="P423" s="27" t="str">
        <f aca="false">IF(B423="","",DATE(YEAR(B423),MONTH(B423),1))</f>
        <v/>
      </c>
    </row>
    <row r="424" customFormat="false" ht="15" hidden="false" customHeight="false" outlineLevel="0" collapsed="false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22" t="str">
        <f aca="false">IF(C424="","",IFERROR(INDEX(Parc!$B$2:$B$51,MATCH(C424,Parc!$A$2:$A$51,0)),"Code inconnu"))</f>
        <v/>
      </c>
      <c r="M424" s="37" t="n">
        <f aca="false">IF(J424="",0,K424*IFERROR(INDEX(Listes!$G$2:$G$21,MATCH(J424,Listes!$E$2:$E$21,0)),0))</f>
        <v>0</v>
      </c>
      <c r="N424" s="8"/>
      <c r="O424" s="37" t="str">
        <f aca="false">IF(A424="","",M424+N424)</f>
        <v/>
      </c>
      <c r="P424" s="27" t="str">
        <f aca="false">IF(B424="","",DATE(YEAR(B424),MONTH(B424),1))</f>
        <v/>
      </c>
    </row>
    <row r="425" customFormat="false" ht="15" hidden="false" customHeight="false" outlineLevel="0" collapsed="false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22" t="str">
        <f aca="false">IF(C425="","",IFERROR(INDEX(Parc!$B$2:$B$51,MATCH(C425,Parc!$A$2:$A$51,0)),"Code inconnu"))</f>
        <v/>
      </c>
      <c r="M425" s="37" t="n">
        <f aca="false">IF(J425="",0,K425*IFERROR(INDEX(Listes!$G$2:$G$21,MATCH(J425,Listes!$E$2:$E$21,0)),0))</f>
        <v>0</v>
      </c>
      <c r="N425" s="8"/>
      <c r="O425" s="37" t="str">
        <f aca="false">IF(A425="","",M425+N425)</f>
        <v/>
      </c>
      <c r="P425" s="27" t="str">
        <f aca="false">IF(B425="","",DATE(YEAR(B425),MONTH(B425),1))</f>
        <v/>
      </c>
    </row>
    <row r="426" customFormat="false" ht="15" hidden="false" customHeight="false" outlineLevel="0" collapsed="false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22" t="str">
        <f aca="false">IF(C426="","",IFERROR(INDEX(Parc!$B$2:$B$51,MATCH(C426,Parc!$A$2:$A$51,0)),"Code inconnu"))</f>
        <v/>
      </c>
      <c r="M426" s="37" t="n">
        <f aca="false">IF(J426="",0,K426*IFERROR(INDEX(Listes!$G$2:$G$21,MATCH(J426,Listes!$E$2:$E$21,0)),0))</f>
        <v>0</v>
      </c>
      <c r="N426" s="8"/>
      <c r="O426" s="37" t="str">
        <f aca="false">IF(A426="","",M426+N426)</f>
        <v/>
      </c>
      <c r="P426" s="27" t="str">
        <f aca="false">IF(B426="","",DATE(YEAR(B426),MONTH(B426),1))</f>
        <v/>
      </c>
    </row>
    <row r="427" customFormat="false" ht="15" hidden="false" customHeight="false" outlineLevel="0" collapsed="false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22" t="str">
        <f aca="false">IF(C427="","",IFERROR(INDEX(Parc!$B$2:$B$51,MATCH(C427,Parc!$A$2:$A$51,0)),"Code inconnu"))</f>
        <v/>
      </c>
      <c r="M427" s="37" t="n">
        <f aca="false">IF(J427="",0,K427*IFERROR(INDEX(Listes!$G$2:$G$21,MATCH(J427,Listes!$E$2:$E$21,0)),0))</f>
        <v>0</v>
      </c>
      <c r="N427" s="8"/>
      <c r="O427" s="37" t="str">
        <f aca="false">IF(A427="","",M427+N427)</f>
        <v/>
      </c>
      <c r="P427" s="27" t="str">
        <f aca="false">IF(B427="","",DATE(YEAR(B427),MONTH(B427),1))</f>
        <v/>
      </c>
    </row>
    <row r="428" customFormat="false" ht="15" hidden="false" customHeight="false" outlineLevel="0" collapsed="false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22" t="str">
        <f aca="false">IF(C428="","",IFERROR(INDEX(Parc!$B$2:$B$51,MATCH(C428,Parc!$A$2:$A$51,0)),"Code inconnu"))</f>
        <v/>
      </c>
      <c r="M428" s="37" t="n">
        <f aca="false">IF(J428="",0,K428*IFERROR(INDEX(Listes!$G$2:$G$21,MATCH(J428,Listes!$E$2:$E$21,0)),0))</f>
        <v>0</v>
      </c>
      <c r="N428" s="8"/>
      <c r="O428" s="37" t="str">
        <f aca="false">IF(A428="","",M428+N428)</f>
        <v/>
      </c>
      <c r="P428" s="27" t="str">
        <f aca="false">IF(B428="","",DATE(YEAR(B428),MONTH(B428),1))</f>
        <v/>
      </c>
    </row>
    <row r="429" customFormat="false" ht="15" hidden="false" customHeight="false" outlineLevel="0" collapsed="false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22" t="str">
        <f aca="false">IF(C429="","",IFERROR(INDEX(Parc!$B$2:$B$51,MATCH(C429,Parc!$A$2:$A$51,0)),"Code inconnu"))</f>
        <v/>
      </c>
      <c r="M429" s="37" t="n">
        <f aca="false">IF(J429="",0,K429*IFERROR(INDEX(Listes!$G$2:$G$21,MATCH(J429,Listes!$E$2:$E$21,0)),0))</f>
        <v>0</v>
      </c>
      <c r="N429" s="8"/>
      <c r="O429" s="37" t="str">
        <f aca="false">IF(A429="","",M429+N429)</f>
        <v/>
      </c>
      <c r="P429" s="27" t="str">
        <f aca="false">IF(B429="","",DATE(YEAR(B429),MONTH(B429),1))</f>
        <v/>
      </c>
    </row>
    <row r="430" customFormat="false" ht="15" hidden="false" customHeight="false" outlineLevel="0" collapsed="false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22" t="str">
        <f aca="false">IF(C430="","",IFERROR(INDEX(Parc!$B$2:$B$51,MATCH(C430,Parc!$A$2:$A$51,0)),"Code inconnu"))</f>
        <v/>
      </c>
      <c r="M430" s="37" t="n">
        <f aca="false">IF(J430="",0,K430*IFERROR(INDEX(Listes!$G$2:$G$21,MATCH(J430,Listes!$E$2:$E$21,0)),0))</f>
        <v>0</v>
      </c>
      <c r="N430" s="8"/>
      <c r="O430" s="37" t="str">
        <f aca="false">IF(A430="","",M430+N430)</f>
        <v/>
      </c>
      <c r="P430" s="27" t="str">
        <f aca="false">IF(B430="","",DATE(YEAR(B430),MONTH(B430),1))</f>
        <v/>
      </c>
    </row>
    <row r="431" customFormat="false" ht="15" hidden="false" customHeight="false" outlineLevel="0" collapsed="false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22" t="str">
        <f aca="false">IF(C431="","",IFERROR(INDEX(Parc!$B$2:$B$51,MATCH(C431,Parc!$A$2:$A$51,0)),"Code inconnu"))</f>
        <v/>
      </c>
      <c r="M431" s="37" t="n">
        <f aca="false">IF(J431="",0,K431*IFERROR(INDEX(Listes!$G$2:$G$21,MATCH(J431,Listes!$E$2:$E$21,0)),0))</f>
        <v>0</v>
      </c>
      <c r="N431" s="8"/>
      <c r="O431" s="37" t="str">
        <f aca="false">IF(A431="","",M431+N431)</f>
        <v/>
      </c>
      <c r="P431" s="27" t="str">
        <f aca="false">IF(B431="","",DATE(YEAR(B431),MONTH(B431),1))</f>
        <v/>
      </c>
    </row>
    <row r="432" customFormat="false" ht="15" hidden="false" customHeight="false" outlineLevel="0" collapsed="false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22" t="str">
        <f aca="false">IF(C432="","",IFERROR(INDEX(Parc!$B$2:$B$51,MATCH(C432,Parc!$A$2:$A$51,0)),"Code inconnu"))</f>
        <v/>
      </c>
      <c r="M432" s="37" t="n">
        <f aca="false">IF(J432="",0,K432*IFERROR(INDEX(Listes!$G$2:$G$21,MATCH(J432,Listes!$E$2:$E$21,0)),0))</f>
        <v>0</v>
      </c>
      <c r="N432" s="8"/>
      <c r="O432" s="37" t="str">
        <f aca="false">IF(A432="","",M432+N432)</f>
        <v/>
      </c>
      <c r="P432" s="27" t="str">
        <f aca="false">IF(B432="","",DATE(YEAR(B432),MONTH(B432),1))</f>
        <v/>
      </c>
    </row>
    <row r="433" customFormat="false" ht="15" hidden="false" customHeight="false" outlineLevel="0" collapsed="false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22" t="str">
        <f aca="false">IF(C433="","",IFERROR(INDEX(Parc!$B$2:$B$51,MATCH(C433,Parc!$A$2:$A$51,0)),"Code inconnu"))</f>
        <v/>
      </c>
      <c r="M433" s="37" t="n">
        <f aca="false">IF(J433="",0,K433*IFERROR(INDEX(Listes!$G$2:$G$21,MATCH(J433,Listes!$E$2:$E$21,0)),0))</f>
        <v>0</v>
      </c>
      <c r="N433" s="8"/>
      <c r="O433" s="37" t="str">
        <f aca="false">IF(A433="","",M433+N433)</f>
        <v/>
      </c>
      <c r="P433" s="27" t="str">
        <f aca="false">IF(B433="","",DATE(YEAR(B433),MONTH(B433),1))</f>
        <v/>
      </c>
    </row>
    <row r="434" customFormat="false" ht="15" hidden="false" customHeight="false" outlineLevel="0" collapsed="false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22" t="str">
        <f aca="false">IF(C434="","",IFERROR(INDEX(Parc!$B$2:$B$51,MATCH(C434,Parc!$A$2:$A$51,0)),"Code inconnu"))</f>
        <v/>
      </c>
      <c r="M434" s="37" t="n">
        <f aca="false">IF(J434="",0,K434*IFERROR(INDEX(Listes!$G$2:$G$21,MATCH(J434,Listes!$E$2:$E$21,0)),0))</f>
        <v>0</v>
      </c>
      <c r="N434" s="8"/>
      <c r="O434" s="37" t="str">
        <f aca="false">IF(A434="","",M434+N434)</f>
        <v/>
      </c>
      <c r="P434" s="27" t="str">
        <f aca="false">IF(B434="","",DATE(YEAR(B434),MONTH(B434),1))</f>
        <v/>
      </c>
    </row>
    <row r="435" customFormat="false" ht="15" hidden="false" customHeight="false" outlineLevel="0" collapsed="false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22" t="str">
        <f aca="false">IF(C435="","",IFERROR(INDEX(Parc!$B$2:$B$51,MATCH(C435,Parc!$A$2:$A$51,0)),"Code inconnu"))</f>
        <v/>
      </c>
      <c r="M435" s="37" t="n">
        <f aca="false">IF(J435="",0,K435*IFERROR(INDEX(Listes!$G$2:$G$21,MATCH(J435,Listes!$E$2:$E$21,0)),0))</f>
        <v>0</v>
      </c>
      <c r="N435" s="8"/>
      <c r="O435" s="37" t="str">
        <f aca="false">IF(A435="","",M435+N435)</f>
        <v/>
      </c>
      <c r="P435" s="27" t="str">
        <f aca="false">IF(B435="","",DATE(YEAR(B435),MONTH(B435),1))</f>
        <v/>
      </c>
    </row>
    <row r="436" customFormat="false" ht="15" hidden="false" customHeight="false" outlineLevel="0" collapsed="false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22" t="str">
        <f aca="false">IF(C436="","",IFERROR(INDEX(Parc!$B$2:$B$51,MATCH(C436,Parc!$A$2:$A$51,0)),"Code inconnu"))</f>
        <v/>
      </c>
      <c r="M436" s="37" t="n">
        <f aca="false">IF(J436="",0,K436*IFERROR(INDEX(Listes!$G$2:$G$21,MATCH(J436,Listes!$E$2:$E$21,0)),0))</f>
        <v>0</v>
      </c>
      <c r="N436" s="8"/>
      <c r="O436" s="37" t="str">
        <f aca="false">IF(A436="","",M436+N436)</f>
        <v/>
      </c>
      <c r="P436" s="27" t="str">
        <f aca="false">IF(B436="","",DATE(YEAR(B436),MONTH(B436),1))</f>
        <v/>
      </c>
    </row>
    <row r="437" customFormat="false" ht="15" hidden="false" customHeight="false" outlineLevel="0" collapsed="false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22" t="str">
        <f aca="false">IF(C437="","",IFERROR(INDEX(Parc!$B$2:$B$51,MATCH(C437,Parc!$A$2:$A$51,0)),"Code inconnu"))</f>
        <v/>
      </c>
      <c r="M437" s="37" t="n">
        <f aca="false">IF(J437="",0,K437*IFERROR(INDEX(Listes!$G$2:$G$21,MATCH(J437,Listes!$E$2:$E$21,0)),0))</f>
        <v>0</v>
      </c>
      <c r="N437" s="8"/>
      <c r="O437" s="37" t="str">
        <f aca="false">IF(A437="","",M437+N437)</f>
        <v/>
      </c>
      <c r="P437" s="27" t="str">
        <f aca="false">IF(B437="","",DATE(YEAR(B437),MONTH(B437),1))</f>
        <v/>
      </c>
    </row>
    <row r="438" customFormat="false" ht="15" hidden="false" customHeight="false" outlineLevel="0" collapsed="false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22" t="str">
        <f aca="false">IF(C438="","",IFERROR(INDEX(Parc!$B$2:$B$51,MATCH(C438,Parc!$A$2:$A$51,0)),"Code inconnu"))</f>
        <v/>
      </c>
      <c r="M438" s="37" t="n">
        <f aca="false">IF(J438="",0,K438*IFERROR(INDEX(Listes!$G$2:$G$21,MATCH(J438,Listes!$E$2:$E$21,0)),0))</f>
        <v>0</v>
      </c>
      <c r="N438" s="8"/>
      <c r="O438" s="37" t="str">
        <f aca="false">IF(A438="","",M438+N438)</f>
        <v/>
      </c>
      <c r="P438" s="27" t="str">
        <f aca="false">IF(B438="","",DATE(YEAR(B438),MONTH(B438),1))</f>
        <v/>
      </c>
    </row>
    <row r="439" customFormat="false" ht="15" hidden="false" customHeight="false" outlineLevel="0" collapsed="false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22" t="str">
        <f aca="false">IF(C439="","",IFERROR(INDEX(Parc!$B$2:$B$51,MATCH(C439,Parc!$A$2:$A$51,0)),"Code inconnu"))</f>
        <v/>
      </c>
      <c r="M439" s="37" t="n">
        <f aca="false">IF(J439="",0,K439*IFERROR(INDEX(Listes!$G$2:$G$21,MATCH(J439,Listes!$E$2:$E$21,0)),0))</f>
        <v>0</v>
      </c>
      <c r="N439" s="8"/>
      <c r="O439" s="37" t="str">
        <f aca="false">IF(A439="","",M439+N439)</f>
        <v/>
      </c>
      <c r="P439" s="27" t="str">
        <f aca="false">IF(B439="","",DATE(YEAR(B439),MONTH(B439),1))</f>
        <v/>
      </c>
    </row>
    <row r="440" customFormat="false" ht="15" hidden="false" customHeight="false" outlineLevel="0" collapsed="false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22" t="str">
        <f aca="false">IF(C440="","",IFERROR(INDEX(Parc!$B$2:$B$51,MATCH(C440,Parc!$A$2:$A$51,0)),"Code inconnu"))</f>
        <v/>
      </c>
      <c r="M440" s="37" t="n">
        <f aca="false">IF(J440="",0,K440*IFERROR(INDEX(Listes!$G$2:$G$21,MATCH(J440,Listes!$E$2:$E$21,0)),0))</f>
        <v>0</v>
      </c>
      <c r="N440" s="8"/>
      <c r="O440" s="37" t="str">
        <f aca="false">IF(A440="","",M440+N440)</f>
        <v/>
      </c>
      <c r="P440" s="27" t="str">
        <f aca="false">IF(B440="","",DATE(YEAR(B440),MONTH(B440),1))</f>
        <v/>
      </c>
    </row>
    <row r="441" customFormat="false" ht="15" hidden="false" customHeight="false" outlineLevel="0" collapsed="false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22" t="str">
        <f aca="false">IF(C441="","",IFERROR(INDEX(Parc!$B$2:$B$51,MATCH(C441,Parc!$A$2:$A$51,0)),"Code inconnu"))</f>
        <v/>
      </c>
      <c r="M441" s="37" t="n">
        <f aca="false">IF(J441="",0,K441*IFERROR(INDEX(Listes!$G$2:$G$21,MATCH(J441,Listes!$E$2:$E$21,0)),0))</f>
        <v>0</v>
      </c>
      <c r="N441" s="8"/>
      <c r="O441" s="37" t="str">
        <f aca="false">IF(A441="","",M441+N441)</f>
        <v/>
      </c>
      <c r="P441" s="27" t="str">
        <f aca="false">IF(B441="","",DATE(YEAR(B441),MONTH(B441),1))</f>
        <v/>
      </c>
    </row>
    <row r="442" customFormat="false" ht="15" hidden="false" customHeight="false" outlineLevel="0" collapsed="false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22" t="str">
        <f aca="false">IF(C442="","",IFERROR(INDEX(Parc!$B$2:$B$51,MATCH(C442,Parc!$A$2:$A$51,0)),"Code inconnu"))</f>
        <v/>
      </c>
      <c r="M442" s="37" t="n">
        <f aca="false">IF(J442="",0,K442*IFERROR(INDEX(Listes!$G$2:$G$21,MATCH(J442,Listes!$E$2:$E$21,0)),0))</f>
        <v>0</v>
      </c>
      <c r="N442" s="8"/>
      <c r="O442" s="37" t="str">
        <f aca="false">IF(A442="","",M442+N442)</f>
        <v/>
      </c>
      <c r="P442" s="27" t="str">
        <f aca="false">IF(B442="","",DATE(YEAR(B442),MONTH(B442),1))</f>
        <v/>
      </c>
    </row>
    <row r="443" customFormat="false" ht="15" hidden="false" customHeight="false" outlineLevel="0" collapsed="false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22" t="str">
        <f aca="false">IF(C443="","",IFERROR(INDEX(Parc!$B$2:$B$51,MATCH(C443,Parc!$A$2:$A$51,0)),"Code inconnu"))</f>
        <v/>
      </c>
      <c r="M443" s="37" t="n">
        <f aca="false">IF(J443="",0,K443*IFERROR(INDEX(Listes!$G$2:$G$21,MATCH(J443,Listes!$E$2:$E$21,0)),0))</f>
        <v>0</v>
      </c>
      <c r="N443" s="8"/>
      <c r="O443" s="37" t="str">
        <f aca="false">IF(A443="","",M443+N443)</f>
        <v/>
      </c>
      <c r="P443" s="27" t="str">
        <f aca="false">IF(B443="","",DATE(YEAR(B443),MONTH(B443),1))</f>
        <v/>
      </c>
    </row>
    <row r="444" customFormat="false" ht="15" hidden="false" customHeight="false" outlineLevel="0" collapsed="false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22" t="str">
        <f aca="false">IF(C444="","",IFERROR(INDEX(Parc!$B$2:$B$51,MATCH(C444,Parc!$A$2:$A$51,0)),"Code inconnu"))</f>
        <v/>
      </c>
      <c r="M444" s="37" t="n">
        <f aca="false">IF(J444="",0,K444*IFERROR(INDEX(Listes!$G$2:$G$21,MATCH(J444,Listes!$E$2:$E$21,0)),0))</f>
        <v>0</v>
      </c>
      <c r="N444" s="8"/>
      <c r="O444" s="37" t="str">
        <f aca="false">IF(A444="","",M444+N444)</f>
        <v/>
      </c>
      <c r="P444" s="27" t="str">
        <f aca="false">IF(B444="","",DATE(YEAR(B444),MONTH(B444),1))</f>
        <v/>
      </c>
    </row>
    <row r="445" customFormat="false" ht="15" hidden="false" customHeight="false" outlineLevel="0" collapsed="false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22" t="str">
        <f aca="false">IF(C445="","",IFERROR(INDEX(Parc!$B$2:$B$51,MATCH(C445,Parc!$A$2:$A$51,0)),"Code inconnu"))</f>
        <v/>
      </c>
      <c r="M445" s="37" t="n">
        <f aca="false">IF(J445="",0,K445*IFERROR(INDEX(Listes!$G$2:$G$21,MATCH(J445,Listes!$E$2:$E$21,0)),0))</f>
        <v>0</v>
      </c>
      <c r="N445" s="8"/>
      <c r="O445" s="37" t="str">
        <f aca="false">IF(A445="","",M445+N445)</f>
        <v/>
      </c>
      <c r="P445" s="27" t="str">
        <f aca="false">IF(B445="","",DATE(YEAR(B445),MONTH(B445),1))</f>
        <v/>
      </c>
    </row>
    <row r="446" customFormat="false" ht="15" hidden="false" customHeight="false" outlineLevel="0" collapsed="false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22" t="str">
        <f aca="false">IF(C446="","",IFERROR(INDEX(Parc!$B$2:$B$51,MATCH(C446,Parc!$A$2:$A$51,0)),"Code inconnu"))</f>
        <v/>
      </c>
      <c r="M446" s="37" t="n">
        <f aca="false">IF(J446="",0,K446*IFERROR(INDEX(Listes!$G$2:$G$21,MATCH(J446,Listes!$E$2:$E$21,0)),0))</f>
        <v>0</v>
      </c>
      <c r="N446" s="8"/>
      <c r="O446" s="37" t="str">
        <f aca="false">IF(A446="","",M446+N446)</f>
        <v/>
      </c>
      <c r="P446" s="27" t="str">
        <f aca="false">IF(B446="","",DATE(YEAR(B446),MONTH(B446),1))</f>
        <v/>
      </c>
    </row>
    <row r="447" customFormat="false" ht="15" hidden="false" customHeight="false" outlineLevel="0" collapsed="false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22" t="str">
        <f aca="false">IF(C447="","",IFERROR(INDEX(Parc!$B$2:$B$51,MATCH(C447,Parc!$A$2:$A$51,0)),"Code inconnu"))</f>
        <v/>
      </c>
      <c r="M447" s="37" t="n">
        <f aca="false">IF(J447="",0,K447*IFERROR(INDEX(Listes!$G$2:$G$21,MATCH(J447,Listes!$E$2:$E$21,0)),0))</f>
        <v>0</v>
      </c>
      <c r="N447" s="8"/>
      <c r="O447" s="37" t="str">
        <f aca="false">IF(A447="","",M447+N447)</f>
        <v/>
      </c>
      <c r="P447" s="27" t="str">
        <f aca="false">IF(B447="","",DATE(YEAR(B447),MONTH(B447),1))</f>
        <v/>
      </c>
    </row>
    <row r="448" customFormat="false" ht="15" hidden="false" customHeight="false" outlineLevel="0" collapsed="false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22" t="str">
        <f aca="false">IF(C448="","",IFERROR(INDEX(Parc!$B$2:$B$51,MATCH(C448,Parc!$A$2:$A$51,0)),"Code inconnu"))</f>
        <v/>
      </c>
      <c r="M448" s="37" t="n">
        <f aca="false">IF(J448="",0,K448*IFERROR(INDEX(Listes!$G$2:$G$21,MATCH(J448,Listes!$E$2:$E$21,0)),0))</f>
        <v>0</v>
      </c>
      <c r="N448" s="8"/>
      <c r="O448" s="37" t="str">
        <f aca="false">IF(A448="","",M448+N448)</f>
        <v/>
      </c>
      <c r="P448" s="27" t="str">
        <f aca="false">IF(B448="","",DATE(YEAR(B448),MONTH(B448),1))</f>
        <v/>
      </c>
    </row>
    <row r="449" customFormat="false" ht="15" hidden="false" customHeight="false" outlineLevel="0" collapsed="false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22" t="str">
        <f aca="false">IF(C449="","",IFERROR(INDEX(Parc!$B$2:$B$51,MATCH(C449,Parc!$A$2:$A$51,0)),"Code inconnu"))</f>
        <v/>
      </c>
      <c r="M449" s="37" t="n">
        <f aca="false">IF(J449="",0,K449*IFERROR(INDEX(Listes!$G$2:$G$21,MATCH(J449,Listes!$E$2:$E$21,0)),0))</f>
        <v>0</v>
      </c>
      <c r="N449" s="8"/>
      <c r="O449" s="37" t="str">
        <f aca="false">IF(A449="","",M449+N449)</f>
        <v/>
      </c>
      <c r="P449" s="27" t="str">
        <f aca="false">IF(B449="","",DATE(YEAR(B449),MONTH(B449),1))</f>
        <v/>
      </c>
    </row>
    <row r="450" customFormat="false" ht="15" hidden="false" customHeight="false" outlineLevel="0" collapsed="false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22" t="str">
        <f aca="false">IF(C450="","",IFERROR(INDEX(Parc!$B$2:$B$51,MATCH(C450,Parc!$A$2:$A$51,0)),"Code inconnu"))</f>
        <v/>
      </c>
      <c r="M450" s="37" t="n">
        <f aca="false">IF(J450="",0,K450*IFERROR(INDEX(Listes!$G$2:$G$21,MATCH(J450,Listes!$E$2:$E$21,0)),0))</f>
        <v>0</v>
      </c>
      <c r="N450" s="8"/>
      <c r="O450" s="37" t="str">
        <f aca="false">IF(A450="","",M450+N450)</f>
        <v/>
      </c>
      <c r="P450" s="27" t="str">
        <f aca="false">IF(B450="","",DATE(YEAR(B450),MONTH(B450),1))</f>
        <v/>
      </c>
    </row>
    <row r="451" customFormat="false" ht="15" hidden="false" customHeight="false" outlineLevel="0" collapsed="false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22" t="str">
        <f aca="false">IF(C451="","",IFERROR(INDEX(Parc!$B$2:$B$51,MATCH(C451,Parc!$A$2:$A$51,0)),"Code inconnu"))</f>
        <v/>
      </c>
      <c r="M451" s="37" t="n">
        <f aca="false">IF(J451="",0,K451*IFERROR(INDEX(Listes!$G$2:$G$21,MATCH(J451,Listes!$E$2:$E$21,0)),0))</f>
        <v>0</v>
      </c>
      <c r="N451" s="8"/>
      <c r="O451" s="37" t="str">
        <f aca="false">IF(A451="","",M451+N451)</f>
        <v/>
      </c>
      <c r="P451" s="27" t="str">
        <f aca="false">IF(B451="","",DATE(YEAR(B451),MONTH(B451),1))</f>
        <v/>
      </c>
    </row>
    <row r="452" customFormat="false" ht="15" hidden="false" customHeight="false" outlineLevel="0" collapsed="false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22" t="str">
        <f aca="false">IF(C452="","",IFERROR(INDEX(Parc!$B$2:$B$51,MATCH(C452,Parc!$A$2:$A$51,0)),"Code inconnu"))</f>
        <v/>
      </c>
      <c r="M452" s="37" t="n">
        <f aca="false">IF(J452="",0,K452*IFERROR(INDEX(Listes!$G$2:$G$21,MATCH(J452,Listes!$E$2:$E$21,0)),0))</f>
        <v>0</v>
      </c>
      <c r="N452" s="8"/>
      <c r="O452" s="37" t="str">
        <f aca="false">IF(A452="","",M452+N452)</f>
        <v/>
      </c>
      <c r="P452" s="27" t="str">
        <f aca="false">IF(B452="","",DATE(YEAR(B452),MONTH(B452),1))</f>
        <v/>
      </c>
    </row>
    <row r="453" customFormat="false" ht="15" hidden="false" customHeight="false" outlineLevel="0" collapsed="false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22" t="str">
        <f aca="false">IF(C453="","",IFERROR(INDEX(Parc!$B$2:$B$51,MATCH(C453,Parc!$A$2:$A$51,0)),"Code inconnu"))</f>
        <v/>
      </c>
      <c r="M453" s="37" t="n">
        <f aca="false">IF(J453="",0,K453*IFERROR(INDEX(Listes!$G$2:$G$21,MATCH(J453,Listes!$E$2:$E$21,0)),0))</f>
        <v>0</v>
      </c>
      <c r="N453" s="8"/>
      <c r="O453" s="37" t="str">
        <f aca="false">IF(A453="","",M453+N453)</f>
        <v/>
      </c>
      <c r="P453" s="27" t="str">
        <f aca="false">IF(B453="","",DATE(YEAR(B453),MONTH(B453),1))</f>
        <v/>
      </c>
    </row>
    <row r="454" customFormat="false" ht="15" hidden="false" customHeight="false" outlineLevel="0" collapsed="false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22" t="str">
        <f aca="false">IF(C454="","",IFERROR(INDEX(Parc!$B$2:$B$51,MATCH(C454,Parc!$A$2:$A$51,0)),"Code inconnu"))</f>
        <v/>
      </c>
      <c r="M454" s="37" t="n">
        <f aca="false">IF(J454="",0,K454*IFERROR(INDEX(Listes!$G$2:$G$21,MATCH(J454,Listes!$E$2:$E$21,0)),0))</f>
        <v>0</v>
      </c>
      <c r="N454" s="8"/>
      <c r="O454" s="37" t="str">
        <f aca="false">IF(A454="","",M454+N454)</f>
        <v/>
      </c>
      <c r="P454" s="27" t="str">
        <f aca="false">IF(B454="","",DATE(YEAR(B454),MONTH(B454),1))</f>
        <v/>
      </c>
    </row>
    <row r="455" customFormat="false" ht="15" hidden="false" customHeight="false" outlineLevel="0" collapsed="false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22" t="str">
        <f aca="false">IF(C455="","",IFERROR(INDEX(Parc!$B$2:$B$51,MATCH(C455,Parc!$A$2:$A$51,0)),"Code inconnu"))</f>
        <v/>
      </c>
      <c r="M455" s="37" t="n">
        <f aca="false">IF(J455="",0,K455*IFERROR(INDEX(Listes!$G$2:$G$21,MATCH(J455,Listes!$E$2:$E$21,0)),0))</f>
        <v>0</v>
      </c>
      <c r="N455" s="8"/>
      <c r="O455" s="37" t="str">
        <f aca="false">IF(A455="","",M455+N455)</f>
        <v/>
      </c>
      <c r="P455" s="27" t="str">
        <f aca="false">IF(B455="","",DATE(YEAR(B455),MONTH(B455),1))</f>
        <v/>
      </c>
    </row>
    <row r="456" customFormat="false" ht="15" hidden="false" customHeight="false" outlineLevel="0" collapsed="false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22" t="str">
        <f aca="false">IF(C456="","",IFERROR(INDEX(Parc!$B$2:$B$51,MATCH(C456,Parc!$A$2:$A$51,0)),"Code inconnu"))</f>
        <v/>
      </c>
      <c r="M456" s="37" t="n">
        <f aca="false">IF(J456="",0,K456*IFERROR(INDEX(Listes!$G$2:$G$21,MATCH(J456,Listes!$E$2:$E$21,0)),0))</f>
        <v>0</v>
      </c>
      <c r="N456" s="8"/>
      <c r="O456" s="37" t="str">
        <f aca="false">IF(A456="","",M456+N456)</f>
        <v/>
      </c>
      <c r="P456" s="27" t="str">
        <f aca="false">IF(B456="","",DATE(YEAR(B456),MONTH(B456),1))</f>
        <v/>
      </c>
    </row>
    <row r="457" customFormat="false" ht="15" hidden="false" customHeight="false" outlineLevel="0" collapsed="false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22" t="str">
        <f aca="false">IF(C457="","",IFERROR(INDEX(Parc!$B$2:$B$51,MATCH(C457,Parc!$A$2:$A$51,0)),"Code inconnu"))</f>
        <v/>
      </c>
      <c r="M457" s="37" t="n">
        <f aca="false">IF(J457="",0,K457*IFERROR(INDEX(Listes!$G$2:$G$21,MATCH(J457,Listes!$E$2:$E$21,0)),0))</f>
        <v>0</v>
      </c>
      <c r="N457" s="8"/>
      <c r="O457" s="37" t="str">
        <f aca="false">IF(A457="","",M457+N457)</f>
        <v/>
      </c>
      <c r="P457" s="27" t="str">
        <f aca="false">IF(B457="","",DATE(YEAR(B457),MONTH(B457),1))</f>
        <v/>
      </c>
    </row>
    <row r="458" customFormat="false" ht="15" hidden="false" customHeight="false" outlineLevel="0" collapsed="false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22" t="str">
        <f aca="false">IF(C458="","",IFERROR(INDEX(Parc!$B$2:$B$51,MATCH(C458,Parc!$A$2:$A$51,0)),"Code inconnu"))</f>
        <v/>
      </c>
      <c r="M458" s="37" t="n">
        <f aca="false">IF(J458="",0,K458*IFERROR(INDEX(Listes!$G$2:$G$21,MATCH(J458,Listes!$E$2:$E$21,0)),0))</f>
        <v>0</v>
      </c>
      <c r="N458" s="8"/>
      <c r="O458" s="37" t="str">
        <f aca="false">IF(A458="","",M458+N458)</f>
        <v/>
      </c>
      <c r="P458" s="27" t="str">
        <f aca="false">IF(B458="","",DATE(YEAR(B458),MONTH(B458),1))</f>
        <v/>
      </c>
    </row>
    <row r="459" customFormat="false" ht="15" hidden="false" customHeight="false" outlineLevel="0" collapsed="false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22" t="str">
        <f aca="false">IF(C459="","",IFERROR(INDEX(Parc!$B$2:$B$51,MATCH(C459,Parc!$A$2:$A$51,0)),"Code inconnu"))</f>
        <v/>
      </c>
      <c r="M459" s="37" t="n">
        <f aca="false">IF(J459="",0,K459*IFERROR(INDEX(Listes!$G$2:$G$21,MATCH(J459,Listes!$E$2:$E$21,0)),0))</f>
        <v>0</v>
      </c>
      <c r="N459" s="8"/>
      <c r="O459" s="37" t="str">
        <f aca="false">IF(A459="","",M459+N459)</f>
        <v/>
      </c>
      <c r="P459" s="27" t="str">
        <f aca="false">IF(B459="","",DATE(YEAR(B459),MONTH(B459),1))</f>
        <v/>
      </c>
    </row>
    <row r="460" customFormat="false" ht="15" hidden="false" customHeight="false" outlineLevel="0" collapsed="false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22" t="str">
        <f aca="false">IF(C460="","",IFERROR(INDEX(Parc!$B$2:$B$51,MATCH(C460,Parc!$A$2:$A$51,0)),"Code inconnu"))</f>
        <v/>
      </c>
      <c r="M460" s="37" t="n">
        <f aca="false">IF(J460="",0,K460*IFERROR(INDEX(Listes!$G$2:$G$21,MATCH(J460,Listes!$E$2:$E$21,0)),0))</f>
        <v>0</v>
      </c>
      <c r="N460" s="8"/>
      <c r="O460" s="37" t="str">
        <f aca="false">IF(A460="","",M460+N460)</f>
        <v/>
      </c>
      <c r="P460" s="27" t="str">
        <f aca="false">IF(B460="","",DATE(YEAR(B460),MONTH(B460),1))</f>
        <v/>
      </c>
    </row>
    <row r="461" customFormat="false" ht="15" hidden="false" customHeight="false" outlineLevel="0" collapsed="false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22" t="str">
        <f aca="false">IF(C461="","",IFERROR(INDEX(Parc!$B$2:$B$51,MATCH(C461,Parc!$A$2:$A$51,0)),"Code inconnu"))</f>
        <v/>
      </c>
      <c r="M461" s="37" t="n">
        <f aca="false">IF(J461="",0,K461*IFERROR(INDEX(Listes!$G$2:$G$21,MATCH(J461,Listes!$E$2:$E$21,0)),0))</f>
        <v>0</v>
      </c>
      <c r="N461" s="8"/>
      <c r="O461" s="37" t="str">
        <f aca="false">IF(A461="","",M461+N461)</f>
        <v/>
      </c>
      <c r="P461" s="27" t="str">
        <f aca="false">IF(B461="","",DATE(YEAR(B461),MONTH(B461),1))</f>
        <v/>
      </c>
    </row>
    <row r="462" customFormat="false" ht="15" hidden="false" customHeight="false" outlineLevel="0" collapsed="false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22" t="str">
        <f aca="false">IF(C462="","",IFERROR(INDEX(Parc!$B$2:$B$51,MATCH(C462,Parc!$A$2:$A$51,0)),"Code inconnu"))</f>
        <v/>
      </c>
      <c r="M462" s="37" t="n">
        <f aca="false">IF(J462="",0,K462*IFERROR(INDEX(Listes!$G$2:$G$21,MATCH(J462,Listes!$E$2:$E$21,0)),0))</f>
        <v>0</v>
      </c>
      <c r="N462" s="8"/>
      <c r="O462" s="37" t="str">
        <f aca="false">IF(A462="","",M462+N462)</f>
        <v/>
      </c>
      <c r="P462" s="27" t="str">
        <f aca="false">IF(B462="","",DATE(YEAR(B462),MONTH(B462),1))</f>
        <v/>
      </c>
    </row>
    <row r="463" customFormat="false" ht="15" hidden="false" customHeight="false" outlineLevel="0" collapsed="false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22" t="str">
        <f aca="false">IF(C463="","",IFERROR(INDEX(Parc!$B$2:$B$51,MATCH(C463,Parc!$A$2:$A$51,0)),"Code inconnu"))</f>
        <v/>
      </c>
      <c r="M463" s="37" t="n">
        <f aca="false">IF(J463="",0,K463*IFERROR(INDEX(Listes!$G$2:$G$21,MATCH(J463,Listes!$E$2:$E$21,0)),0))</f>
        <v>0</v>
      </c>
      <c r="N463" s="8"/>
      <c r="O463" s="37" t="str">
        <f aca="false">IF(A463="","",M463+N463)</f>
        <v/>
      </c>
      <c r="P463" s="27" t="str">
        <f aca="false">IF(B463="","",DATE(YEAR(B463),MONTH(B463),1))</f>
        <v/>
      </c>
    </row>
    <row r="464" customFormat="false" ht="15" hidden="false" customHeight="false" outlineLevel="0" collapsed="false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22" t="str">
        <f aca="false">IF(C464="","",IFERROR(INDEX(Parc!$B$2:$B$51,MATCH(C464,Parc!$A$2:$A$51,0)),"Code inconnu"))</f>
        <v/>
      </c>
      <c r="M464" s="37" t="n">
        <f aca="false">IF(J464="",0,K464*IFERROR(INDEX(Listes!$G$2:$G$21,MATCH(J464,Listes!$E$2:$E$21,0)),0))</f>
        <v>0</v>
      </c>
      <c r="N464" s="8"/>
      <c r="O464" s="37" t="str">
        <f aca="false">IF(A464="","",M464+N464)</f>
        <v/>
      </c>
      <c r="P464" s="27" t="str">
        <f aca="false">IF(B464="","",DATE(YEAR(B464),MONTH(B464),1))</f>
        <v/>
      </c>
    </row>
    <row r="465" customFormat="false" ht="15" hidden="false" customHeight="false" outlineLevel="0" collapsed="false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22" t="str">
        <f aca="false">IF(C465="","",IFERROR(INDEX(Parc!$B$2:$B$51,MATCH(C465,Parc!$A$2:$A$51,0)),"Code inconnu"))</f>
        <v/>
      </c>
      <c r="M465" s="37" t="n">
        <f aca="false">IF(J465="",0,K465*IFERROR(INDEX(Listes!$G$2:$G$21,MATCH(J465,Listes!$E$2:$E$21,0)),0))</f>
        <v>0</v>
      </c>
      <c r="N465" s="8"/>
      <c r="O465" s="37" t="str">
        <f aca="false">IF(A465="","",M465+N465)</f>
        <v/>
      </c>
      <c r="P465" s="27" t="str">
        <f aca="false">IF(B465="","",DATE(YEAR(B465),MONTH(B465),1))</f>
        <v/>
      </c>
    </row>
    <row r="466" customFormat="false" ht="15" hidden="false" customHeight="false" outlineLevel="0" collapsed="false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22" t="str">
        <f aca="false">IF(C466="","",IFERROR(INDEX(Parc!$B$2:$B$51,MATCH(C466,Parc!$A$2:$A$51,0)),"Code inconnu"))</f>
        <v/>
      </c>
      <c r="M466" s="37" t="n">
        <f aca="false">IF(J466="",0,K466*IFERROR(INDEX(Listes!$G$2:$G$21,MATCH(J466,Listes!$E$2:$E$21,0)),0))</f>
        <v>0</v>
      </c>
      <c r="N466" s="8"/>
      <c r="O466" s="37" t="str">
        <f aca="false">IF(A466="","",M466+N466)</f>
        <v/>
      </c>
      <c r="P466" s="27" t="str">
        <f aca="false">IF(B466="","",DATE(YEAR(B466),MONTH(B466),1))</f>
        <v/>
      </c>
    </row>
    <row r="467" customFormat="false" ht="15" hidden="false" customHeight="false" outlineLevel="0" collapsed="false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22" t="str">
        <f aca="false">IF(C467="","",IFERROR(INDEX(Parc!$B$2:$B$51,MATCH(C467,Parc!$A$2:$A$51,0)),"Code inconnu"))</f>
        <v/>
      </c>
      <c r="M467" s="37" t="n">
        <f aca="false">IF(J467="",0,K467*IFERROR(INDEX(Listes!$G$2:$G$21,MATCH(J467,Listes!$E$2:$E$21,0)),0))</f>
        <v>0</v>
      </c>
      <c r="N467" s="8"/>
      <c r="O467" s="37" t="str">
        <f aca="false">IF(A467="","",M467+N467)</f>
        <v/>
      </c>
      <c r="P467" s="27" t="str">
        <f aca="false">IF(B467="","",DATE(YEAR(B467),MONTH(B467),1))</f>
        <v/>
      </c>
    </row>
    <row r="468" customFormat="false" ht="15" hidden="false" customHeight="false" outlineLevel="0" collapsed="false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22" t="str">
        <f aca="false">IF(C468="","",IFERROR(INDEX(Parc!$B$2:$B$51,MATCH(C468,Parc!$A$2:$A$51,0)),"Code inconnu"))</f>
        <v/>
      </c>
      <c r="M468" s="37" t="n">
        <f aca="false">IF(J468="",0,K468*IFERROR(INDEX(Listes!$G$2:$G$21,MATCH(J468,Listes!$E$2:$E$21,0)),0))</f>
        <v>0</v>
      </c>
      <c r="N468" s="8"/>
      <c r="O468" s="37" t="str">
        <f aca="false">IF(A468="","",M468+N468)</f>
        <v/>
      </c>
      <c r="P468" s="27" t="str">
        <f aca="false">IF(B468="","",DATE(YEAR(B468),MONTH(B468),1))</f>
        <v/>
      </c>
    </row>
    <row r="469" customFormat="false" ht="15" hidden="false" customHeight="false" outlineLevel="0" collapsed="false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22" t="str">
        <f aca="false">IF(C469="","",IFERROR(INDEX(Parc!$B$2:$B$51,MATCH(C469,Parc!$A$2:$A$51,0)),"Code inconnu"))</f>
        <v/>
      </c>
      <c r="M469" s="37" t="n">
        <f aca="false">IF(J469="",0,K469*IFERROR(INDEX(Listes!$G$2:$G$21,MATCH(J469,Listes!$E$2:$E$21,0)),0))</f>
        <v>0</v>
      </c>
      <c r="N469" s="8"/>
      <c r="O469" s="37" t="str">
        <f aca="false">IF(A469="","",M469+N469)</f>
        <v/>
      </c>
      <c r="P469" s="27" t="str">
        <f aca="false">IF(B469="","",DATE(YEAR(B469),MONTH(B469),1))</f>
        <v/>
      </c>
    </row>
    <row r="470" customFormat="false" ht="15" hidden="false" customHeight="false" outlineLevel="0" collapsed="false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22" t="str">
        <f aca="false">IF(C470="","",IFERROR(INDEX(Parc!$B$2:$B$51,MATCH(C470,Parc!$A$2:$A$51,0)),"Code inconnu"))</f>
        <v/>
      </c>
      <c r="M470" s="37" t="n">
        <f aca="false">IF(J470="",0,K470*IFERROR(INDEX(Listes!$G$2:$G$21,MATCH(J470,Listes!$E$2:$E$21,0)),0))</f>
        <v>0</v>
      </c>
      <c r="N470" s="8"/>
      <c r="O470" s="37" t="str">
        <f aca="false">IF(A470="","",M470+N470)</f>
        <v/>
      </c>
      <c r="P470" s="27" t="str">
        <f aca="false">IF(B470="","",DATE(YEAR(B470),MONTH(B470),1))</f>
        <v/>
      </c>
    </row>
    <row r="471" customFormat="false" ht="15" hidden="false" customHeight="false" outlineLevel="0" collapsed="false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22" t="str">
        <f aca="false">IF(C471="","",IFERROR(INDEX(Parc!$B$2:$B$51,MATCH(C471,Parc!$A$2:$A$51,0)),"Code inconnu"))</f>
        <v/>
      </c>
      <c r="M471" s="37" t="n">
        <f aca="false">IF(J471="",0,K471*IFERROR(INDEX(Listes!$G$2:$G$21,MATCH(J471,Listes!$E$2:$E$21,0)),0))</f>
        <v>0</v>
      </c>
      <c r="N471" s="8"/>
      <c r="O471" s="37" t="str">
        <f aca="false">IF(A471="","",M471+N471)</f>
        <v/>
      </c>
      <c r="P471" s="27" t="str">
        <f aca="false">IF(B471="","",DATE(YEAR(B471),MONTH(B471),1))</f>
        <v/>
      </c>
    </row>
    <row r="472" customFormat="false" ht="15" hidden="false" customHeight="false" outlineLevel="0" collapsed="false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22" t="str">
        <f aca="false">IF(C472="","",IFERROR(INDEX(Parc!$B$2:$B$51,MATCH(C472,Parc!$A$2:$A$51,0)),"Code inconnu"))</f>
        <v/>
      </c>
      <c r="M472" s="37" t="n">
        <f aca="false">IF(J472="",0,K472*IFERROR(INDEX(Listes!$G$2:$G$21,MATCH(J472,Listes!$E$2:$E$21,0)),0))</f>
        <v>0</v>
      </c>
      <c r="N472" s="8"/>
      <c r="O472" s="37" t="str">
        <f aca="false">IF(A472="","",M472+N472)</f>
        <v/>
      </c>
      <c r="P472" s="27" t="str">
        <f aca="false">IF(B472="","",DATE(YEAR(B472),MONTH(B472),1))</f>
        <v/>
      </c>
    </row>
    <row r="473" customFormat="false" ht="15" hidden="false" customHeight="false" outlineLevel="0" collapsed="false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22" t="str">
        <f aca="false">IF(C473="","",IFERROR(INDEX(Parc!$B$2:$B$51,MATCH(C473,Parc!$A$2:$A$51,0)),"Code inconnu"))</f>
        <v/>
      </c>
      <c r="M473" s="37" t="n">
        <f aca="false">IF(J473="",0,K473*IFERROR(INDEX(Listes!$G$2:$G$21,MATCH(J473,Listes!$E$2:$E$21,0)),0))</f>
        <v>0</v>
      </c>
      <c r="N473" s="8"/>
      <c r="O473" s="37" t="str">
        <f aca="false">IF(A473="","",M473+N473)</f>
        <v/>
      </c>
      <c r="P473" s="27" t="str">
        <f aca="false">IF(B473="","",DATE(YEAR(B473),MONTH(B473),1))</f>
        <v/>
      </c>
    </row>
    <row r="474" customFormat="false" ht="15" hidden="false" customHeight="false" outlineLevel="0" collapsed="false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22" t="str">
        <f aca="false">IF(C474="","",IFERROR(INDEX(Parc!$B$2:$B$51,MATCH(C474,Parc!$A$2:$A$51,0)),"Code inconnu"))</f>
        <v/>
      </c>
      <c r="M474" s="37" t="n">
        <f aca="false">IF(J474="",0,K474*IFERROR(INDEX(Listes!$G$2:$G$21,MATCH(J474,Listes!$E$2:$E$21,0)),0))</f>
        <v>0</v>
      </c>
      <c r="N474" s="8"/>
      <c r="O474" s="37" t="str">
        <f aca="false">IF(A474="","",M474+N474)</f>
        <v/>
      </c>
      <c r="P474" s="27" t="str">
        <f aca="false">IF(B474="","",DATE(YEAR(B474),MONTH(B474),1))</f>
        <v/>
      </c>
    </row>
    <row r="475" customFormat="false" ht="15" hidden="false" customHeight="false" outlineLevel="0" collapsed="false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22" t="str">
        <f aca="false">IF(C475="","",IFERROR(INDEX(Parc!$B$2:$B$51,MATCH(C475,Parc!$A$2:$A$51,0)),"Code inconnu"))</f>
        <v/>
      </c>
      <c r="M475" s="37" t="n">
        <f aca="false">IF(J475="",0,K475*IFERROR(INDEX(Listes!$G$2:$G$21,MATCH(J475,Listes!$E$2:$E$21,0)),0))</f>
        <v>0</v>
      </c>
      <c r="N475" s="8"/>
      <c r="O475" s="37" t="str">
        <f aca="false">IF(A475="","",M475+N475)</f>
        <v/>
      </c>
      <c r="P475" s="27" t="str">
        <f aca="false">IF(B475="","",DATE(YEAR(B475),MONTH(B475),1))</f>
        <v/>
      </c>
    </row>
    <row r="476" customFormat="false" ht="15" hidden="false" customHeight="false" outlineLevel="0" collapsed="false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22" t="str">
        <f aca="false">IF(C476="","",IFERROR(INDEX(Parc!$B$2:$B$51,MATCH(C476,Parc!$A$2:$A$51,0)),"Code inconnu"))</f>
        <v/>
      </c>
      <c r="M476" s="37" t="n">
        <f aca="false">IF(J476="",0,K476*IFERROR(INDEX(Listes!$G$2:$G$21,MATCH(J476,Listes!$E$2:$E$21,0)),0))</f>
        <v>0</v>
      </c>
      <c r="N476" s="8"/>
      <c r="O476" s="37" t="str">
        <f aca="false">IF(A476="","",M476+N476)</f>
        <v/>
      </c>
      <c r="P476" s="27" t="str">
        <f aca="false">IF(B476="","",DATE(YEAR(B476),MONTH(B476),1))</f>
        <v/>
      </c>
    </row>
    <row r="477" customFormat="false" ht="15" hidden="false" customHeight="false" outlineLevel="0" collapsed="false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22" t="str">
        <f aca="false">IF(C477="","",IFERROR(INDEX(Parc!$B$2:$B$51,MATCH(C477,Parc!$A$2:$A$51,0)),"Code inconnu"))</f>
        <v/>
      </c>
      <c r="M477" s="37" t="n">
        <f aca="false">IF(J477="",0,K477*IFERROR(INDEX(Listes!$G$2:$G$21,MATCH(J477,Listes!$E$2:$E$21,0)),0))</f>
        <v>0</v>
      </c>
      <c r="N477" s="8"/>
      <c r="O477" s="37" t="str">
        <f aca="false">IF(A477="","",M477+N477)</f>
        <v/>
      </c>
      <c r="P477" s="27" t="str">
        <f aca="false">IF(B477="","",DATE(YEAR(B477),MONTH(B477),1))</f>
        <v/>
      </c>
    </row>
    <row r="478" customFormat="false" ht="15" hidden="false" customHeight="false" outlineLevel="0" collapsed="false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22" t="str">
        <f aca="false">IF(C478="","",IFERROR(INDEX(Parc!$B$2:$B$51,MATCH(C478,Parc!$A$2:$A$51,0)),"Code inconnu"))</f>
        <v/>
      </c>
      <c r="M478" s="37" t="n">
        <f aca="false">IF(J478="",0,K478*IFERROR(INDEX(Listes!$G$2:$G$21,MATCH(J478,Listes!$E$2:$E$21,0)),0))</f>
        <v>0</v>
      </c>
      <c r="N478" s="8"/>
      <c r="O478" s="37" t="str">
        <f aca="false">IF(A478="","",M478+N478)</f>
        <v/>
      </c>
      <c r="P478" s="27" t="str">
        <f aca="false">IF(B478="","",DATE(YEAR(B478),MONTH(B478),1))</f>
        <v/>
      </c>
    </row>
    <row r="479" customFormat="false" ht="15" hidden="false" customHeight="false" outlineLevel="0" collapsed="false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22" t="str">
        <f aca="false">IF(C479="","",IFERROR(INDEX(Parc!$B$2:$B$51,MATCH(C479,Parc!$A$2:$A$51,0)),"Code inconnu"))</f>
        <v/>
      </c>
      <c r="M479" s="37" t="n">
        <f aca="false">IF(J479="",0,K479*IFERROR(INDEX(Listes!$G$2:$G$21,MATCH(J479,Listes!$E$2:$E$21,0)),0))</f>
        <v>0</v>
      </c>
      <c r="N479" s="8"/>
      <c r="O479" s="37" t="str">
        <f aca="false">IF(A479="","",M479+N479)</f>
        <v/>
      </c>
      <c r="P479" s="27" t="str">
        <f aca="false">IF(B479="","",DATE(YEAR(B479),MONTH(B479),1))</f>
        <v/>
      </c>
    </row>
    <row r="480" customFormat="false" ht="15" hidden="false" customHeight="false" outlineLevel="0" collapsed="false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22" t="str">
        <f aca="false">IF(C480="","",IFERROR(INDEX(Parc!$B$2:$B$51,MATCH(C480,Parc!$A$2:$A$51,0)),"Code inconnu"))</f>
        <v/>
      </c>
      <c r="M480" s="37" t="n">
        <f aca="false">IF(J480="",0,K480*IFERROR(INDEX(Listes!$G$2:$G$21,MATCH(J480,Listes!$E$2:$E$21,0)),0))</f>
        <v>0</v>
      </c>
      <c r="N480" s="8"/>
      <c r="O480" s="37" t="str">
        <f aca="false">IF(A480="","",M480+N480)</f>
        <v/>
      </c>
      <c r="P480" s="27" t="str">
        <f aca="false">IF(B480="","",DATE(YEAR(B480),MONTH(B480),1))</f>
        <v/>
      </c>
    </row>
    <row r="481" customFormat="false" ht="15" hidden="false" customHeight="false" outlineLevel="0" collapsed="false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22" t="str">
        <f aca="false">IF(C481="","",IFERROR(INDEX(Parc!$B$2:$B$51,MATCH(C481,Parc!$A$2:$A$51,0)),"Code inconnu"))</f>
        <v/>
      </c>
      <c r="M481" s="37" t="n">
        <f aca="false">IF(J481="",0,K481*IFERROR(INDEX(Listes!$G$2:$G$21,MATCH(J481,Listes!$E$2:$E$21,0)),0))</f>
        <v>0</v>
      </c>
      <c r="N481" s="8"/>
      <c r="O481" s="37" t="str">
        <f aca="false">IF(A481="","",M481+N481)</f>
        <v/>
      </c>
      <c r="P481" s="27" t="str">
        <f aca="false">IF(B481="","",DATE(YEAR(B481),MONTH(B481),1))</f>
        <v/>
      </c>
    </row>
    <row r="482" customFormat="false" ht="15" hidden="false" customHeight="false" outlineLevel="0" collapsed="false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22" t="str">
        <f aca="false">IF(C482="","",IFERROR(INDEX(Parc!$B$2:$B$51,MATCH(C482,Parc!$A$2:$A$51,0)),"Code inconnu"))</f>
        <v/>
      </c>
      <c r="M482" s="37" t="n">
        <f aca="false">IF(J482="",0,K482*IFERROR(INDEX(Listes!$G$2:$G$21,MATCH(J482,Listes!$E$2:$E$21,0)),0))</f>
        <v>0</v>
      </c>
      <c r="N482" s="8"/>
      <c r="O482" s="37" t="str">
        <f aca="false">IF(A482="","",M482+N482)</f>
        <v/>
      </c>
      <c r="P482" s="27" t="str">
        <f aca="false">IF(B482="","",DATE(YEAR(B482),MONTH(B482),1))</f>
        <v/>
      </c>
    </row>
    <row r="483" customFormat="false" ht="15" hidden="false" customHeight="false" outlineLevel="0" collapsed="false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22" t="str">
        <f aca="false">IF(C483="","",IFERROR(INDEX(Parc!$B$2:$B$51,MATCH(C483,Parc!$A$2:$A$51,0)),"Code inconnu"))</f>
        <v/>
      </c>
      <c r="M483" s="37" t="n">
        <f aca="false">IF(J483="",0,K483*IFERROR(INDEX(Listes!$G$2:$G$21,MATCH(J483,Listes!$E$2:$E$21,0)),0))</f>
        <v>0</v>
      </c>
      <c r="N483" s="8"/>
      <c r="O483" s="37" t="str">
        <f aca="false">IF(A483="","",M483+N483)</f>
        <v/>
      </c>
      <c r="P483" s="27" t="str">
        <f aca="false">IF(B483="","",DATE(YEAR(B483),MONTH(B483),1))</f>
        <v/>
      </c>
    </row>
    <row r="484" customFormat="false" ht="15" hidden="false" customHeight="false" outlineLevel="0" collapsed="false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22" t="str">
        <f aca="false">IF(C484="","",IFERROR(INDEX(Parc!$B$2:$B$51,MATCH(C484,Parc!$A$2:$A$51,0)),"Code inconnu"))</f>
        <v/>
      </c>
      <c r="M484" s="37" t="n">
        <f aca="false">IF(J484="",0,K484*IFERROR(INDEX(Listes!$G$2:$G$21,MATCH(J484,Listes!$E$2:$E$21,0)),0))</f>
        <v>0</v>
      </c>
      <c r="N484" s="8"/>
      <c r="O484" s="37" t="str">
        <f aca="false">IF(A484="","",M484+N484)</f>
        <v/>
      </c>
      <c r="P484" s="27" t="str">
        <f aca="false">IF(B484="","",DATE(YEAR(B484),MONTH(B484),1))</f>
        <v/>
      </c>
    </row>
    <row r="485" customFormat="false" ht="15" hidden="false" customHeight="false" outlineLevel="0" collapsed="false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22" t="str">
        <f aca="false">IF(C485="","",IFERROR(INDEX(Parc!$B$2:$B$51,MATCH(C485,Parc!$A$2:$A$51,0)),"Code inconnu"))</f>
        <v/>
      </c>
      <c r="M485" s="37" t="n">
        <f aca="false">IF(J485="",0,K485*IFERROR(INDEX(Listes!$G$2:$G$21,MATCH(J485,Listes!$E$2:$E$21,0)),0))</f>
        <v>0</v>
      </c>
      <c r="N485" s="8"/>
      <c r="O485" s="37" t="str">
        <f aca="false">IF(A485="","",M485+N485)</f>
        <v/>
      </c>
      <c r="P485" s="27" t="str">
        <f aca="false">IF(B485="","",DATE(YEAR(B485),MONTH(B485),1))</f>
        <v/>
      </c>
    </row>
    <row r="486" customFormat="false" ht="15" hidden="false" customHeight="false" outlineLevel="0" collapsed="false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22" t="str">
        <f aca="false">IF(C486="","",IFERROR(INDEX(Parc!$B$2:$B$51,MATCH(C486,Parc!$A$2:$A$51,0)),"Code inconnu"))</f>
        <v/>
      </c>
      <c r="M486" s="37" t="n">
        <f aca="false">IF(J486="",0,K486*IFERROR(INDEX(Listes!$G$2:$G$21,MATCH(J486,Listes!$E$2:$E$21,0)),0))</f>
        <v>0</v>
      </c>
      <c r="N486" s="8"/>
      <c r="O486" s="37" t="str">
        <f aca="false">IF(A486="","",M486+N486)</f>
        <v/>
      </c>
      <c r="P486" s="27" t="str">
        <f aca="false">IF(B486="","",DATE(YEAR(B486),MONTH(B486),1))</f>
        <v/>
      </c>
    </row>
    <row r="487" customFormat="false" ht="15" hidden="false" customHeight="false" outlineLevel="0" collapsed="false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22" t="str">
        <f aca="false">IF(C487="","",IFERROR(INDEX(Parc!$B$2:$B$51,MATCH(C487,Parc!$A$2:$A$51,0)),"Code inconnu"))</f>
        <v/>
      </c>
      <c r="M487" s="37" t="n">
        <f aca="false">IF(J487="",0,K487*IFERROR(INDEX(Listes!$G$2:$G$21,MATCH(J487,Listes!$E$2:$E$21,0)),0))</f>
        <v>0</v>
      </c>
      <c r="N487" s="8"/>
      <c r="O487" s="37" t="str">
        <f aca="false">IF(A487="","",M487+N487)</f>
        <v/>
      </c>
      <c r="P487" s="27" t="str">
        <f aca="false">IF(B487="","",DATE(YEAR(B487),MONTH(B487),1))</f>
        <v/>
      </c>
    </row>
    <row r="488" customFormat="false" ht="15" hidden="false" customHeight="false" outlineLevel="0" collapsed="false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22" t="str">
        <f aca="false">IF(C488="","",IFERROR(INDEX(Parc!$B$2:$B$51,MATCH(C488,Parc!$A$2:$A$51,0)),"Code inconnu"))</f>
        <v/>
      </c>
      <c r="M488" s="37" t="n">
        <f aca="false">IF(J488="",0,K488*IFERROR(INDEX(Listes!$G$2:$G$21,MATCH(J488,Listes!$E$2:$E$21,0)),0))</f>
        <v>0</v>
      </c>
      <c r="N488" s="8"/>
      <c r="O488" s="37" t="str">
        <f aca="false">IF(A488="","",M488+N488)</f>
        <v/>
      </c>
      <c r="P488" s="27" t="str">
        <f aca="false">IF(B488="","",DATE(YEAR(B488),MONTH(B488),1))</f>
        <v/>
      </c>
    </row>
    <row r="489" customFormat="false" ht="15" hidden="false" customHeight="false" outlineLevel="0" collapsed="false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22" t="str">
        <f aca="false">IF(C489="","",IFERROR(INDEX(Parc!$B$2:$B$51,MATCH(C489,Parc!$A$2:$A$51,0)),"Code inconnu"))</f>
        <v/>
      </c>
      <c r="M489" s="37" t="n">
        <f aca="false">IF(J489="",0,K489*IFERROR(INDEX(Listes!$G$2:$G$21,MATCH(J489,Listes!$E$2:$E$21,0)),0))</f>
        <v>0</v>
      </c>
      <c r="N489" s="8"/>
      <c r="O489" s="37" t="str">
        <f aca="false">IF(A489="","",M489+N489)</f>
        <v/>
      </c>
      <c r="P489" s="27" t="str">
        <f aca="false">IF(B489="","",DATE(YEAR(B489),MONTH(B489),1))</f>
        <v/>
      </c>
    </row>
    <row r="490" customFormat="false" ht="15" hidden="false" customHeight="false" outlineLevel="0" collapsed="false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22" t="str">
        <f aca="false">IF(C490="","",IFERROR(INDEX(Parc!$B$2:$B$51,MATCH(C490,Parc!$A$2:$A$51,0)),"Code inconnu"))</f>
        <v/>
      </c>
      <c r="M490" s="37" t="n">
        <f aca="false">IF(J490="",0,K490*IFERROR(INDEX(Listes!$G$2:$G$21,MATCH(J490,Listes!$E$2:$E$21,0)),0))</f>
        <v>0</v>
      </c>
      <c r="N490" s="8"/>
      <c r="O490" s="37" t="str">
        <f aca="false">IF(A490="","",M490+N490)</f>
        <v/>
      </c>
      <c r="P490" s="27" t="str">
        <f aca="false">IF(B490="","",DATE(YEAR(B490),MONTH(B490),1))</f>
        <v/>
      </c>
    </row>
    <row r="491" customFormat="false" ht="15" hidden="false" customHeight="false" outlineLevel="0" collapsed="false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22" t="str">
        <f aca="false">IF(C491="","",IFERROR(INDEX(Parc!$B$2:$B$51,MATCH(C491,Parc!$A$2:$A$51,0)),"Code inconnu"))</f>
        <v/>
      </c>
      <c r="M491" s="37" t="n">
        <f aca="false">IF(J491="",0,K491*IFERROR(INDEX(Listes!$G$2:$G$21,MATCH(J491,Listes!$E$2:$E$21,0)),0))</f>
        <v>0</v>
      </c>
      <c r="N491" s="8"/>
      <c r="O491" s="37" t="str">
        <f aca="false">IF(A491="","",M491+N491)</f>
        <v/>
      </c>
      <c r="P491" s="27" t="str">
        <f aca="false">IF(B491="","",DATE(YEAR(B491),MONTH(B491),1))</f>
        <v/>
      </c>
    </row>
    <row r="492" customFormat="false" ht="15" hidden="false" customHeight="false" outlineLevel="0" collapsed="false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22" t="str">
        <f aca="false">IF(C492="","",IFERROR(INDEX(Parc!$B$2:$B$51,MATCH(C492,Parc!$A$2:$A$51,0)),"Code inconnu"))</f>
        <v/>
      </c>
      <c r="M492" s="37" t="n">
        <f aca="false">IF(J492="",0,K492*IFERROR(INDEX(Listes!$G$2:$G$21,MATCH(J492,Listes!$E$2:$E$21,0)),0))</f>
        <v>0</v>
      </c>
      <c r="N492" s="8"/>
      <c r="O492" s="37" t="str">
        <f aca="false">IF(A492="","",M492+N492)</f>
        <v/>
      </c>
      <c r="P492" s="27" t="str">
        <f aca="false">IF(B492="","",DATE(YEAR(B492),MONTH(B492),1))</f>
        <v/>
      </c>
    </row>
    <row r="493" customFormat="false" ht="15" hidden="false" customHeight="false" outlineLevel="0" collapsed="false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22" t="str">
        <f aca="false">IF(C493="","",IFERROR(INDEX(Parc!$B$2:$B$51,MATCH(C493,Parc!$A$2:$A$51,0)),"Code inconnu"))</f>
        <v/>
      </c>
      <c r="M493" s="37" t="n">
        <f aca="false">IF(J493="",0,K493*IFERROR(INDEX(Listes!$G$2:$G$21,MATCH(J493,Listes!$E$2:$E$21,0)),0))</f>
        <v>0</v>
      </c>
      <c r="N493" s="8"/>
      <c r="O493" s="37" t="str">
        <f aca="false">IF(A493="","",M493+N493)</f>
        <v/>
      </c>
      <c r="P493" s="27" t="str">
        <f aca="false">IF(B493="","",DATE(YEAR(B493),MONTH(B493),1))</f>
        <v/>
      </c>
    </row>
    <row r="494" customFormat="false" ht="15" hidden="false" customHeight="false" outlineLevel="0" collapsed="false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22" t="str">
        <f aca="false">IF(C494="","",IFERROR(INDEX(Parc!$B$2:$B$51,MATCH(C494,Parc!$A$2:$A$51,0)),"Code inconnu"))</f>
        <v/>
      </c>
      <c r="M494" s="37" t="n">
        <f aca="false">IF(J494="",0,K494*IFERROR(INDEX(Listes!$G$2:$G$21,MATCH(J494,Listes!$E$2:$E$21,0)),0))</f>
        <v>0</v>
      </c>
      <c r="N494" s="8"/>
      <c r="O494" s="37" t="str">
        <f aca="false">IF(A494="","",M494+N494)</f>
        <v/>
      </c>
      <c r="P494" s="27" t="str">
        <f aca="false">IF(B494="","",DATE(YEAR(B494),MONTH(B494),1))</f>
        <v/>
      </c>
    </row>
    <row r="495" customFormat="false" ht="15" hidden="false" customHeight="false" outlineLevel="0" collapsed="false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22" t="str">
        <f aca="false">IF(C495="","",IFERROR(INDEX(Parc!$B$2:$B$51,MATCH(C495,Parc!$A$2:$A$51,0)),"Code inconnu"))</f>
        <v/>
      </c>
      <c r="M495" s="37" t="n">
        <f aca="false">IF(J495="",0,K495*IFERROR(INDEX(Listes!$G$2:$G$21,MATCH(J495,Listes!$E$2:$E$21,0)),0))</f>
        <v>0</v>
      </c>
      <c r="N495" s="8"/>
      <c r="O495" s="37" t="str">
        <f aca="false">IF(A495="","",M495+N495)</f>
        <v/>
      </c>
      <c r="P495" s="27" t="str">
        <f aca="false">IF(B495="","",DATE(YEAR(B495),MONTH(B495),1))</f>
        <v/>
      </c>
    </row>
    <row r="496" customFormat="false" ht="15" hidden="false" customHeight="false" outlineLevel="0" collapsed="false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22" t="str">
        <f aca="false">IF(C496="","",IFERROR(INDEX(Parc!$B$2:$B$51,MATCH(C496,Parc!$A$2:$A$51,0)),"Code inconnu"))</f>
        <v/>
      </c>
      <c r="M496" s="37" t="n">
        <f aca="false">IF(J496="",0,K496*IFERROR(INDEX(Listes!$G$2:$G$21,MATCH(J496,Listes!$E$2:$E$21,0)),0))</f>
        <v>0</v>
      </c>
      <c r="N496" s="8"/>
      <c r="O496" s="37" t="str">
        <f aca="false">IF(A496="","",M496+N496)</f>
        <v/>
      </c>
      <c r="P496" s="27" t="str">
        <f aca="false">IF(B496="","",DATE(YEAR(B496),MONTH(B496),1))</f>
        <v/>
      </c>
    </row>
    <row r="497" customFormat="false" ht="15" hidden="false" customHeight="false" outlineLevel="0" collapsed="false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22" t="str">
        <f aca="false">IF(C497="","",IFERROR(INDEX(Parc!$B$2:$B$51,MATCH(C497,Parc!$A$2:$A$51,0)),"Code inconnu"))</f>
        <v/>
      </c>
      <c r="M497" s="37" t="n">
        <f aca="false">IF(J497="",0,K497*IFERROR(INDEX(Listes!$G$2:$G$21,MATCH(J497,Listes!$E$2:$E$21,0)),0))</f>
        <v>0</v>
      </c>
      <c r="N497" s="8"/>
      <c r="O497" s="37" t="str">
        <f aca="false">IF(A497="","",M497+N497)</f>
        <v/>
      </c>
      <c r="P497" s="27" t="str">
        <f aca="false">IF(B497="","",DATE(YEAR(B497),MONTH(B497),1))</f>
        <v/>
      </c>
    </row>
    <row r="498" customFormat="false" ht="15" hidden="false" customHeight="false" outlineLevel="0" collapsed="false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22" t="str">
        <f aca="false">IF(C498="","",IFERROR(INDEX(Parc!$B$2:$B$51,MATCH(C498,Parc!$A$2:$A$51,0)),"Code inconnu"))</f>
        <v/>
      </c>
      <c r="M498" s="37" t="n">
        <f aca="false">IF(J498="",0,K498*IFERROR(INDEX(Listes!$G$2:$G$21,MATCH(J498,Listes!$E$2:$E$21,0)),0))</f>
        <v>0</v>
      </c>
      <c r="N498" s="8"/>
      <c r="O498" s="37" t="str">
        <f aca="false">IF(A498="","",M498+N498)</f>
        <v/>
      </c>
      <c r="P498" s="27" t="str">
        <f aca="false">IF(B498="","",DATE(YEAR(B498),MONTH(B498),1))</f>
        <v/>
      </c>
    </row>
    <row r="499" customFormat="false" ht="15" hidden="false" customHeight="false" outlineLevel="0" collapsed="false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22" t="str">
        <f aca="false">IF(C499="","",IFERROR(INDEX(Parc!$B$2:$B$51,MATCH(C499,Parc!$A$2:$A$51,0)),"Code inconnu"))</f>
        <v/>
      </c>
      <c r="M499" s="37" t="n">
        <f aca="false">IF(J499="",0,K499*IFERROR(INDEX(Listes!$G$2:$G$21,MATCH(J499,Listes!$E$2:$E$21,0)),0))</f>
        <v>0</v>
      </c>
      <c r="N499" s="8"/>
      <c r="O499" s="37" t="str">
        <f aca="false">IF(A499="","",M499+N499)</f>
        <v/>
      </c>
      <c r="P499" s="27" t="str">
        <f aca="false">IF(B499="","",DATE(YEAR(B499),MONTH(B499),1))</f>
        <v/>
      </c>
    </row>
    <row r="500" customFormat="false" ht="15" hidden="false" customHeight="false" outlineLevel="0" collapsed="false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22" t="str">
        <f aca="false">IF(C500="","",IFERROR(INDEX(Parc!$B$2:$B$51,MATCH(C500,Parc!$A$2:$A$51,0)),"Code inconnu"))</f>
        <v/>
      </c>
      <c r="M500" s="37" t="n">
        <f aca="false">IF(J500="",0,K500*IFERROR(INDEX(Listes!$G$2:$G$21,MATCH(J500,Listes!$E$2:$E$21,0)),0))</f>
        <v>0</v>
      </c>
      <c r="N500" s="8"/>
      <c r="O500" s="37" t="str">
        <f aca="false">IF(A500="","",M500+N500)</f>
        <v/>
      </c>
      <c r="P500" s="27" t="str">
        <f aca="false">IF(B500="","",DATE(YEAR(B500),MONTH(B500),1))</f>
        <v/>
      </c>
    </row>
    <row r="501" customFormat="false" ht="15" hidden="false" customHeight="false" outlineLevel="0" collapsed="false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22" t="str">
        <f aca="false">IF(C501="","",IFERROR(INDEX(Parc!$B$2:$B$51,MATCH(C501,Parc!$A$2:$A$51,0)),"Code inconnu"))</f>
        <v/>
      </c>
      <c r="M501" s="37" t="n">
        <f aca="false">IF(J501="",0,K501*IFERROR(INDEX(Listes!$G$2:$G$21,MATCH(J501,Listes!$E$2:$E$21,0)),0))</f>
        <v>0</v>
      </c>
      <c r="N501" s="8"/>
      <c r="O501" s="37" t="str">
        <f aca="false">IF(A501="","",M501+N501)</f>
        <v/>
      </c>
      <c r="P501" s="27" t="str">
        <f aca="false">IF(B501="","",DATE(YEAR(B501),MONTH(B501),1))</f>
        <v/>
      </c>
    </row>
    <row r="502" customFormat="false" ht="15" hidden="false" customHeight="false" outlineLevel="0" collapsed="false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22" t="str">
        <f aca="false">IF(C502="","",IFERROR(INDEX(Parc!$B$2:$B$51,MATCH(C502,Parc!$A$2:$A$51,0)),"Code inconnu"))</f>
        <v/>
      </c>
      <c r="M502" s="37" t="n">
        <f aca="false">IF(J502="",0,K502*IFERROR(INDEX(Listes!$G$2:$G$21,MATCH(J502,Listes!$E$2:$E$21,0)),0))</f>
        <v>0</v>
      </c>
      <c r="N502" s="8"/>
      <c r="O502" s="37" t="str">
        <f aca="false">IF(A502="","",M502+N502)</f>
        <v/>
      </c>
      <c r="P502" s="27" t="str">
        <f aca="false">IF(B502="","",DATE(YEAR(B502),MONTH(B502),1))</f>
        <v/>
      </c>
    </row>
    <row r="503" customFormat="false" ht="15" hidden="false" customHeight="false" outlineLevel="0" collapsed="false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22" t="str">
        <f aca="false">IF(C503="","",IFERROR(INDEX(Parc!$B$2:$B$51,MATCH(C503,Parc!$A$2:$A$51,0)),"Code inconnu"))</f>
        <v/>
      </c>
      <c r="M503" s="37" t="n">
        <f aca="false">IF(J503="",0,K503*IFERROR(INDEX(Listes!$G$2:$G$21,MATCH(J503,Listes!$E$2:$E$21,0)),0))</f>
        <v>0</v>
      </c>
      <c r="N503" s="8"/>
      <c r="O503" s="37" t="str">
        <f aca="false">IF(A503="","",M503+N503)</f>
        <v/>
      </c>
      <c r="P503" s="27" t="str">
        <f aca="false">IF(B503="","",DATE(YEAR(B503),MONTH(B503),1))</f>
        <v/>
      </c>
    </row>
    <row r="504" customFormat="false" ht="15" hidden="false" customHeight="false" outlineLevel="0" collapsed="false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22" t="str">
        <f aca="false">IF(C504="","",IFERROR(INDEX(Parc!$B$2:$B$51,MATCH(C504,Parc!$A$2:$A$51,0)),"Code inconnu"))</f>
        <v/>
      </c>
      <c r="M504" s="37" t="n">
        <f aca="false">IF(J504="",0,K504*IFERROR(INDEX(Listes!$G$2:$G$21,MATCH(J504,Listes!$E$2:$E$21,0)),0))</f>
        <v>0</v>
      </c>
      <c r="N504" s="8"/>
      <c r="O504" s="37" t="str">
        <f aca="false">IF(A504="","",M504+N504)</f>
        <v/>
      </c>
      <c r="P504" s="27" t="str">
        <f aca="false">IF(B504="","",DATE(YEAR(B504),MONTH(B504),1))</f>
        <v/>
      </c>
    </row>
    <row r="505" customFormat="false" ht="15" hidden="false" customHeight="false" outlineLevel="0" collapsed="false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22" t="str">
        <f aca="false">IF(C505="","",IFERROR(INDEX(Parc!$B$2:$B$51,MATCH(C505,Parc!$A$2:$A$51,0)),"Code inconnu"))</f>
        <v/>
      </c>
      <c r="M505" s="37" t="n">
        <f aca="false">IF(J505="",0,K505*IFERROR(INDEX(Listes!$G$2:$G$21,MATCH(J505,Listes!$E$2:$E$21,0)),0))</f>
        <v>0</v>
      </c>
      <c r="N505" s="8"/>
      <c r="O505" s="37" t="str">
        <f aca="false">IF(A505="","",M505+N505)</f>
        <v/>
      </c>
      <c r="P505" s="27" t="str">
        <f aca="false">IF(B505="","",DATE(YEAR(B505),MONTH(B505),1))</f>
        <v/>
      </c>
    </row>
    <row r="506" customFormat="false" ht="15" hidden="false" customHeight="false" outlineLevel="0" collapsed="false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22" t="str">
        <f aca="false">IF(C506="","",IFERROR(INDEX(Parc!$B$2:$B$51,MATCH(C506,Parc!$A$2:$A$51,0)),"Code inconnu"))</f>
        <v/>
      </c>
      <c r="M506" s="37" t="n">
        <f aca="false">IF(J506="",0,K506*IFERROR(INDEX(Listes!$G$2:$G$21,MATCH(J506,Listes!$E$2:$E$21,0)),0))</f>
        <v>0</v>
      </c>
      <c r="N506" s="8"/>
      <c r="O506" s="37" t="str">
        <f aca="false">IF(A506="","",M506+N506)</f>
        <v/>
      </c>
      <c r="P506" s="27" t="str">
        <f aca="false">IF(B506="","",DATE(YEAR(B506),MONTH(B506),1))</f>
        <v/>
      </c>
    </row>
    <row r="507" customFormat="false" ht="15" hidden="false" customHeight="false" outlineLevel="0" collapsed="false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22" t="str">
        <f aca="false">IF(C507="","",IFERROR(INDEX(Parc!$B$2:$B$51,MATCH(C507,Parc!$A$2:$A$51,0)),"Code inconnu"))</f>
        <v/>
      </c>
      <c r="M507" s="37" t="n">
        <f aca="false">IF(J507="",0,K507*IFERROR(INDEX(Listes!$G$2:$G$21,MATCH(J507,Listes!$E$2:$E$21,0)),0))</f>
        <v>0</v>
      </c>
      <c r="N507" s="8"/>
      <c r="O507" s="37" t="str">
        <f aca="false">IF(A507="","",M507+N507)</f>
        <v/>
      </c>
      <c r="P507" s="27" t="str">
        <f aca="false">IF(B507="","",DATE(YEAR(B507),MONTH(B507),1))</f>
        <v/>
      </c>
    </row>
    <row r="508" customFormat="false" ht="15" hidden="false" customHeight="false" outlineLevel="0" collapsed="false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22" t="str">
        <f aca="false">IF(C508="","",IFERROR(INDEX(Parc!$B$2:$B$51,MATCH(C508,Parc!$A$2:$A$51,0)),"Code inconnu"))</f>
        <v/>
      </c>
      <c r="M508" s="37" t="n">
        <f aca="false">IF(J508="",0,K508*IFERROR(INDEX(Listes!$G$2:$G$21,MATCH(J508,Listes!$E$2:$E$21,0)),0))</f>
        <v>0</v>
      </c>
      <c r="N508" s="8"/>
      <c r="O508" s="37" t="str">
        <f aca="false">IF(A508="","",M508+N508)</f>
        <v/>
      </c>
      <c r="P508" s="27" t="str">
        <f aca="false">IF(B508="","",DATE(YEAR(B508),MONTH(B508),1))</f>
        <v/>
      </c>
    </row>
    <row r="509" customFormat="false" ht="15" hidden="false" customHeight="false" outlineLevel="0" collapsed="false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22" t="str">
        <f aca="false">IF(C509="","",IFERROR(INDEX(Parc!$B$2:$B$51,MATCH(C509,Parc!$A$2:$A$51,0)),"Code inconnu"))</f>
        <v/>
      </c>
      <c r="M509" s="37" t="n">
        <f aca="false">IF(J509="",0,K509*IFERROR(INDEX(Listes!$G$2:$G$21,MATCH(J509,Listes!$E$2:$E$21,0)),0))</f>
        <v>0</v>
      </c>
      <c r="N509" s="8"/>
      <c r="O509" s="37" t="str">
        <f aca="false">IF(A509="","",M509+N509)</f>
        <v/>
      </c>
      <c r="P509" s="27" t="str">
        <f aca="false">IF(B509="","",DATE(YEAR(B509),MONTH(B509),1))</f>
        <v/>
      </c>
    </row>
    <row r="510" customFormat="false" ht="15" hidden="false" customHeight="false" outlineLevel="0" collapsed="false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22" t="str">
        <f aca="false">IF(C510="","",IFERROR(INDEX(Parc!$B$2:$B$51,MATCH(C510,Parc!$A$2:$A$51,0)),"Code inconnu"))</f>
        <v/>
      </c>
      <c r="M510" s="37" t="n">
        <f aca="false">IF(J510="",0,K510*IFERROR(INDEX(Listes!$G$2:$G$21,MATCH(J510,Listes!$E$2:$E$21,0)),0))</f>
        <v>0</v>
      </c>
      <c r="N510" s="8"/>
      <c r="O510" s="37" t="str">
        <f aca="false">IF(A510="","",M510+N510)</f>
        <v/>
      </c>
      <c r="P510" s="27" t="str">
        <f aca="false">IF(B510="","",DATE(YEAR(B510),MONTH(B510),1))</f>
        <v/>
      </c>
    </row>
    <row r="511" customFormat="false" ht="15" hidden="false" customHeight="false" outlineLevel="0" collapsed="false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22" t="str">
        <f aca="false">IF(C511="","",IFERROR(INDEX(Parc!$B$2:$B$51,MATCH(C511,Parc!$A$2:$A$51,0)),"Code inconnu"))</f>
        <v/>
      </c>
      <c r="M511" s="37" t="n">
        <f aca="false">IF(J511="",0,K511*IFERROR(INDEX(Listes!$G$2:$G$21,MATCH(J511,Listes!$E$2:$E$21,0)),0))</f>
        <v>0</v>
      </c>
      <c r="N511" s="8"/>
      <c r="O511" s="37" t="str">
        <f aca="false">IF(A511="","",M511+N511)</f>
        <v/>
      </c>
      <c r="P511" s="27" t="str">
        <f aca="false">IF(B511="","",DATE(YEAR(B511),MONTH(B511),1))</f>
        <v/>
      </c>
    </row>
    <row r="512" customFormat="false" ht="15" hidden="false" customHeight="false" outlineLevel="0" collapsed="false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22" t="str">
        <f aca="false">IF(C512="","",IFERROR(INDEX(Parc!$B$2:$B$51,MATCH(C512,Parc!$A$2:$A$51,0)),"Code inconnu"))</f>
        <v/>
      </c>
      <c r="M512" s="37" t="n">
        <f aca="false">IF(J512="",0,K512*IFERROR(INDEX(Listes!$G$2:$G$21,MATCH(J512,Listes!$E$2:$E$21,0)),0))</f>
        <v>0</v>
      </c>
      <c r="N512" s="8"/>
      <c r="O512" s="37" t="str">
        <f aca="false">IF(A512="","",M512+N512)</f>
        <v/>
      </c>
      <c r="P512" s="27" t="str">
        <f aca="false">IF(B512="","",DATE(YEAR(B512),MONTH(B512),1))</f>
        <v/>
      </c>
    </row>
    <row r="513" customFormat="false" ht="15" hidden="false" customHeight="false" outlineLevel="0" collapsed="false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22" t="str">
        <f aca="false">IF(C513="","",IFERROR(INDEX(Parc!$B$2:$B$51,MATCH(C513,Parc!$A$2:$A$51,0)),"Code inconnu"))</f>
        <v/>
      </c>
      <c r="M513" s="37" t="n">
        <f aca="false">IF(J513="",0,K513*IFERROR(INDEX(Listes!$G$2:$G$21,MATCH(J513,Listes!$E$2:$E$21,0)),0))</f>
        <v>0</v>
      </c>
      <c r="N513" s="8"/>
      <c r="O513" s="37" t="str">
        <f aca="false">IF(A513="","",M513+N513)</f>
        <v/>
      </c>
      <c r="P513" s="27" t="str">
        <f aca="false">IF(B513="","",DATE(YEAR(B513),MONTH(B513),1))</f>
        <v/>
      </c>
    </row>
    <row r="514" customFormat="false" ht="15" hidden="false" customHeight="false" outlineLevel="0" collapsed="false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22" t="str">
        <f aca="false">IF(C514="","",IFERROR(INDEX(Parc!$B$2:$B$51,MATCH(C514,Parc!$A$2:$A$51,0)),"Code inconnu"))</f>
        <v/>
      </c>
      <c r="M514" s="37" t="n">
        <f aca="false">IF(J514="",0,K514*IFERROR(INDEX(Listes!$G$2:$G$21,MATCH(J514,Listes!$E$2:$E$21,0)),0))</f>
        <v>0</v>
      </c>
      <c r="N514" s="8"/>
      <c r="O514" s="37" t="str">
        <f aca="false">IF(A514="","",M514+N514)</f>
        <v/>
      </c>
      <c r="P514" s="27" t="str">
        <f aca="false">IF(B514="","",DATE(YEAR(B514),MONTH(B514),1))</f>
        <v/>
      </c>
    </row>
    <row r="515" customFormat="false" ht="15" hidden="false" customHeight="false" outlineLevel="0" collapsed="false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22" t="str">
        <f aca="false">IF(C515="","",IFERROR(INDEX(Parc!$B$2:$B$51,MATCH(C515,Parc!$A$2:$A$51,0)),"Code inconnu"))</f>
        <v/>
      </c>
      <c r="M515" s="37" t="n">
        <f aca="false">IF(J515="",0,K515*IFERROR(INDEX(Listes!$G$2:$G$21,MATCH(J515,Listes!$E$2:$E$21,0)),0))</f>
        <v>0</v>
      </c>
      <c r="N515" s="8"/>
      <c r="O515" s="37" t="str">
        <f aca="false">IF(A515="","",M515+N515)</f>
        <v/>
      </c>
      <c r="P515" s="27" t="str">
        <f aca="false">IF(B515="","",DATE(YEAR(B515),MONTH(B515),1))</f>
        <v/>
      </c>
    </row>
    <row r="516" customFormat="false" ht="15" hidden="false" customHeight="false" outlineLevel="0" collapsed="false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22" t="str">
        <f aca="false">IF(C516="","",IFERROR(INDEX(Parc!$B$2:$B$51,MATCH(C516,Parc!$A$2:$A$51,0)),"Code inconnu"))</f>
        <v/>
      </c>
      <c r="M516" s="37" t="n">
        <f aca="false">IF(J516="",0,K516*IFERROR(INDEX(Listes!$G$2:$G$21,MATCH(J516,Listes!$E$2:$E$21,0)),0))</f>
        <v>0</v>
      </c>
      <c r="N516" s="8"/>
      <c r="O516" s="37" t="str">
        <f aca="false">IF(A516="","",M516+N516)</f>
        <v/>
      </c>
      <c r="P516" s="27" t="str">
        <f aca="false">IF(B516="","",DATE(YEAR(B516),MONTH(B516),1))</f>
        <v/>
      </c>
    </row>
    <row r="517" customFormat="false" ht="15" hidden="false" customHeight="false" outlineLevel="0" collapsed="false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22" t="str">
        <f aca="false">IF(C517="","",IFERROR(INDEX(Parc!$B$2:$B$51,MATCH(C517,Parc!$A$2:$A$51,0)),"Code inconnu"))</f>
        <v/>
      </c>
      <c r="M517" s="37" t="n">
        <f aca="false">IF(J517="",0,K517*IFERROR(INDEX(Listes!$G$2:$G$21,MATCH(J517,Listes!$E$2:$E$21,0)),0))</f>
        <v>0</v>
      </c>
      <c r="N517" s="8"/>
      <c r="O517" s="37" t="str">
        <f aca="false">IF(A517="","",M517+N517)</f>
        <v/>
      </c>
      <c r="P517" s="27" t="str">
        <f aca="false">IF(B517="","",DATE(YEAR(B517),MONTH(B517),1))</f>
        <v/>
      </c>
    </row>
    <row r="518" customFormat="false" ht="15" hidden="false" customHeight="false" outlineLevel="0" collapsed="false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22" t="str">
        <f aca="false">IF(C518="","",IFERROR(INDEX(Parc!$B$2:$B$51,MATCH(C518,Parc!$A$2:$A$51,0)),"Code inconnu"))</f>
        <v/>
      </c>
      <c r="M518" s="37" t="n">
        <f aca="false">IF(J518="",0,K518*IFERROR(INDEX(Listes!$G$2:$G$21,MATCH(J518,Listes!$E$2:$E$21,0)),0))</f>
        <v>0</v>
      </c>
      <c r="N518" s="8"/>
      <c r="O518" s="37" t="str">
        <f aca="false">IF(A518="","",M518+N518)</f>
        <v/>
      </c>
      <c r="P518" s="27" t="str">
        <f aca="false">IF(B518="","",DATE(YEAR(B518),MONTH(B518),1))</f>
        <v/>
      </c>
    </row>
    <row r="519" customFormat="false" ht="15" hidden="false" customHeight="false" outlineLevel="0" collapsed="false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22" t="str">
        <f aca="false">IF(C519="","",IFERROR(INDEX(Parc!$B$2:$B$51,MATCH(C519,Parc!$A$2:$A$51,0)),"Code inconnu"))</f>
        <v/>
      </c>
      <c r="M519" s="37" t="n">
        <f aca="false">IF(J519="",0,K519*IFERROR(INDEX(Listes!$G$2:$G$21,MATCH(J519,Listes!$E$2:$E$21,0)),0))</f>
        <v>0</v>
      </c>
      <c r="N519" s="8"/>
      <c r="O519" s="37" t="str">
        <f aca="false">IF(A519="","",M519+N519)</f>
        <v/>
      </c>
      <c r="P519" s="27" t="str">
        <f aca="false">IF(B519="","",DATE(YEAR(B519),MONTH(B519),1))</f>
        <v/>
      </c>
    </row>
    <row r="520" customFormat="false" ht="15" hidden="false" customHeight="false" outlineLevel="0" collapsed="false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22" t="str">
        <f aca="false">IF(C520="","",IFERROR(INDEX(Parc!$B$2:$B$51,MATCH(C520,Parc!$A$2:$A$51,0)),"Code inconnu"))</f>
        <v/>
      </c>
      <c r="M520" s="37" t="n">
        <f aca="false">IF(J520="",0,K520*IFERROR(INDEX(Listes!$G$2:$G$21,MATCH(J520,Listes!$E$2:$E$21,0)),0))</f>
        <v>0</v>
      </c>
      <c r="N520" s="8"/>
      <c r="O520" s="37" t="str">
        <f aca="false">IF(A520="","",M520+N520)</f>
        <v/>
      </c>
      <c r="P520" s="27" t="str">
        <f aca="false">IF(B520="","",DATE(YEAR(B520),MONTH(B520),1))</f>
        <v/>
      </c>
    </row>
    <row r="521" customFormat="false" ht="15" hidden="false" customHeight="false" outlineLevel="0" collapsed="false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22" t="str">
        <f aca="false">IF(C521="","",IFERROR(INDEX(Parc!$B$2:$B$51,MATCH(C521,Parc!$A$2:$A$51,0)),"Code inconnu"))</f>
        <v/>
      </c>
      <c r="M521" s="37" t="n">
        <f aca="false">IF(J521="",0,K521*IFERROR(INDEX(Listes!$G$2:$G$21,MATCH(J521,Listes!$E$2:$E$21,0)),0))</f>
        <v>0</v>
      </c>
      <c r="N521" s="8"/>
      <c r="O521" s="37" t="str">
        <f aca="false">IF(A521="","",M521+N521)</f>
        <v/>
      </c>
      <c r="P521" s="27" t="str">
        <f aca="false">IF(B521="","",DATE(YEAR(B521),MONTH(B521),1))</f>
        <v/>
      </c>
    </row>
    <row r="522" customFormat="false" ht="15" hidden="false" customHeight="false" outlineLevel="0" collapsed="false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22" t="str">
        <f aca="false">IF(C522="","",IFERROR(INDEX(Parc!$B$2:$B$51,MATCH(C522,Parc!$A$2:$A$51,0)),"Code inconnu"))</f>
        <v/>
      </c>
      <c r="M522" s="37" t="n">
        <f aca="false">IF(J522="",0,K522*IFERROR(INDEX(Listes!$G$2:$G$21,MATCH(J522,Listes!$E$2:$E$21,0)),0))</f>
        <v>0</v>
      </c>
      <c r="N522" s="8"/>
      <c r="O522" s="37" t="str">
        <f aca="false">IF(A522="","",M522+N522)</f>
        <v/>
      </c>
      <c r="P522" s="27" t="str">
        <f aca="false">IF(B522="","",DATE(YEAR(B522),MONTH(B522),1))</f>
        <v/>
      </c>
    </row>
    <row r="523" customFormat="false" ht="15" hidden="false" customHeight="false" outlineLevel="0" collapsed="false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22" t="str">
        <f aca="false">IF(C523="","",IFERROR(INDEX(Parc!$B$2:$B$51,MATCH(C523,Parc!$A$2:$A$51,0)),"Code inconnu"))</f>
        <v/>
      </c>
      <c r="M523" s="37" t="n">
        <f aca="false">IF(J523="",0,K523*IFERROR(INDEX(Listes!$G$2:$G$21,MATCH(J523,Listes!$E$2:$E$21,0)),0))</f>
        <v>0</v>
      </c>
      <c r="N523" s="8"/>
      <c r="O523" s="37" t="str">
        <f aca="false">IF(A523="","",M523+N523)</f>
        <v/>
      </c>
      <c r="P523" s="27" t="str">
        <f aca="false">IF(B523="","",DATE(YEAR(B523),MONTH(B523),1))</f>
        <v/>
      </c>
    </row>
    <row r="524" customFormat="false" ht="15" hidden="false" customHeight="false" outlineLevel="0" collapsed="false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22" t="str">
        <f aca="false">IF(C524="","",IFERROR(INDEX(Parc!$B$2:$B$51,MATCH(C524,Parc!$A$2:$A$51,0)),"Code inconnu"))</f>
        <v/>
      </c>
      <c r="M524" s="37" t="n">
        <f aca="false">IF(J524="",0,K524*IFERROR(INDEX(Listes!$G$2:$G$21,MATCH(J524,Listes!$E$2:$E$21,0)),0))</f>
        <v>0</v>
      </c>
      <c r="N524" s="8"/>
      <c r="O524" s="37" t="str">
        <f aca="false">IF(A524="","",M524+N524)</f>
        <v/>
      </c>
      <c r="P524" s="27" t="str">
        <f aca="false">IF(B524="","",DATE(YEAR(B524),MONTH(B524),1))</f>
        <v/>
      </c>
    </row>
    <row r="525" customFormat="false" ht="15" hidden="false" customHeight="false" outlineLevel="0" collapsed="false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22" t="str">
        <f aca="false">IF(C525="","",IFERROR(INDEX(Parc!$B$2:$B$51,MATCH(C525,Parc!$A$2:$A$51,0)),"Code inconnu"))</f>
        <v/>
      </c>
      <c r="M525" s="37" t="n">
        <f aca="false">IF(J525="",0,K525*IFERROR(INDEX(Listes!$G$2:$G$21,MATCH(J525,Listes!$E$2:$E$21,0)),0))</f>
        <v>0</v>
      </c>
      <c r="N525" s="8"/>
      <c r="O525" s="37" t="str">
        <f aca="false">IF(A525="","",M525+N525)</f>
        <v/>
      </c>
      <c r="P525" s="27" t="str">
        <f aca="false">IF(B525="","",DATE(YEAR(B525),MONTH(B525),1))</f>
        <v/>
      </c>
    </row>
    <row r="526" customFormat="false" ht="15" hidden="false" customHeight="false" outlineLevel="0" collapsed="false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22" t="str">
        <f aca="false">IF(C526="","",IFERROR(INDEX(Parc!$B$2:$B$51,MATCH(C526,Parc!$A$2:$A$51,0)),"Code inconnu"))</f>
        <v/>
      </c>
      <c r="M526" s="37" t="n">
        <f aca="false">IF(J526="",0,K526*IFERROR(INDEX(Listes!$G$2:$G$21,MATCH(J526,Listes!$E$2:$E$21,0)),0))</f>
        <v>0</v>
      </c>
      <c r="N526" s="8"/>
      <c r="O526" s="37" t="str">
        <f aca="false">IF(A526="","",M526+N526)</f>
        <v/>
      </c>
      <c r="P526" s="27" t="str">
        <f aca="false">IF(B526="","",DATE(YEAR(B526),MONTH(B526),1))</f>
        <v/>
      </c>
    </row>
    <row r="527" customFormat="false" ht="15" hidden="false" customHeight="false" outlineLevel="0" collapsed="false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22" t="str">
        <f aca="false">IF(C527="","",IFERROR(INDEX(Parc!$B$2:$B$51,MATCH(C527,Parc!$A$2:$A$51,0)),"Code inconnu"))</f>
        <v/>
      </c>
      <c r="M527" s="37" t="n">
        <f aca="false">IF(J527="",0,K527*IFERROR(INDEX(Listes!$G$2:$G$21,MATCH(J527,Listes!$E$2:$E$21,0)),0))</f>
        <v>0</v>
      </c>
      <c r="N527" s="8"/>
      <c r="O527" s="37" t="str">
        <f aca="false">IF(A527="","",M527+N527)</f>
        <v/>
      </c>
      <c r="P527" s="27" t="str">
        <f aca="false">IF(B527="","",DATE(YEAR(B527),MONTH(B527),1))</f>
        <v/>
      </c>
    </row>
    <row r="528" customFormat="false" ht="15" hidden="false" customHeight="false" outlineLevel="0" collapsed="false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22" t="str">
        <f aca="false">IF(C528="","",IFERROR(INDEX(Parc!$B$2:$B$51,MATCH(C528,Parc!$A$2:$A$51,0)),"Code inconnu"))</f>
        <v/>
      </c>
      <c r="M528" s="37" t="n">
        <f aca="false">IF(J528="",0,K528*IFERROR(INDEX(Listes!$G$2:$G$21,MATCH(J528,Listes!$E$2:$E$21,0)),0))</f>
        <v>0</v>
      </c>
      <c r="N528" s="8"/>
      <c r="O528" s="37" t="str">
        <f aca="false">IF(A528="","",M528+N528)</f>
        <v/>
      </c>
      <c r="P528" s="27" t="str">
        <f aca="false">IF(B528="","",DATE(YEAR(B528),MONTH(B528),1))</f>
        <v/>
      </c>
    </row>
    <row r="529" customFormat="false" ht="15" hidden="false" customHeight="false" outlineLevel="0" collapsed="false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22" t="str">
        <f aca="false">IF(C529="","",IFERROR(INDEX(Parc!$B$2:$B$51,MATCH(C529,Parc!$A$2:$A$51,0)),"Code inconnu"))</f>
        <v/>
      </c>
      <c r="M529" s="37" t="n">
        <f aca="false">IF(J529="",0,K529*IFERROR(INDEX(Listes!$G$2:$G$21,MATCH(J529,Listes!$E$2:$E$21,0)),0))</f>
        <v>0</v>
      </c>
      <c r="N529" s="8"/>
      <c r="O529" s="37" t="str">
        <f aca="false">IF(A529="","",M529+N529)</f>
        <v/>
      </c>
      <c r="P529" s="27" t="str">
        <f aca="false">IF(B529="","",DATE(YEAR(B529),MONTH(B529),1))</f>
        <v/>
      </c>
    </row>
    <row r="530" customFormat="false" ht="15" hidden="false" customHeight="false" outlineLevel="0" collapsed="false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22" t="str">
        <f aca="false">IF(C530="","",IFERROR(INDEX(Parc!$B$2:$B$51,MATCH(C530,Parc!$A$2:$A$51,0)),"Code inconnu"))</f>
        <v/>
      </c>
      <c r="M530" s="37" t="n">
        <f aca="false">IF(J530="",0,K530*IFERROR(INDEX(Listes!$G$2:$G$21,MATCH(J530,Listes!$E$2:$E$21,0)),0))</f>
        <v>0</v>
      </c>
      <c r="N530" s="8"/>
      <c r="O530" s="37" t="str">
        <f aca="false">IF(A530="","",M530+N530)</f>
        <v/>
      </c>
      <c r="P530" s="27" t="str">
        <f aca="false">IF(B530="","",DATE(YEAR(B530),MONTH(B530),1))</f>
        <v/>
      </c>
    </row>
    <row r="531" customFormat="false" ht="15" hidden="false" customHeight="false" outlineLevel="0" collapsed="false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22" t="str">
        <f aca="false">IF(C531="","",IFERROR(INDEX(Parc!$B$2:$B$51,MATCH(C531,Parc!$A$2:$A$51,0)),"Code inconnu"))</f>
        <v/>
      </c>
      <c r="M531" s="37" t="n">
        <f aca="false">IF(J531="",0,K531*IFERROR(INDEX(Listes!$G$2:$G$21,MATCH(J531,Listes!$E$2:$E$21,0)),0))</f>
        <v>0</v>
      </c>
      <c r="N531" s="8"/>
      <c r="O531" s="37" t="str">
        <f aca="false">IF(A531="","",M531+N531)</f>
        <v/>
      </c>
      <c r="P531" s="27" t="str">
        <f aca="false">IF(B531="","",DATE(YEAR(B531),MONTH(B531),1))</f>
        <v/>
      </c>
    </row>
    <row r="532" customFormat="false" ht="15" hidden="false" customHeight="false" outlineLevel="0" collapsed="false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22" t="str">
        <f aca="false">IF(C532="","",IFERROR(INDEX(Parc!$B$2:$B$51,MATCH(C532,Parc!$A$2:$A$51,0)),"Code inconnu"))</f>
        <v/>
      </c>
      <c r="M532" s="37" t="n">
        <f aca="false">IF(J532="",0,K532*IFERROR(INDEX(Listes!$G$2:$G$21,MATCH(J532,Listes!$E$2:$E$21,0)),0))</f>
        <v>0</v>
      </c>
      <c r="N532" s="8"/>
      <c r="O532" s="37" t="str">
        <f aca="false">IF(A532="","",M532+N532)</f>
        <v/>
      </c>
      <c r="P532" s="27" t="str">
        <f aca="false">IF(B532="","",DATE(YEAR(B532),MONTH(B532),1))</f>
        <v/>
      </c>
    </row>
    <row r="533" customFormat="false" ht="15" hidden="false" customHeight="false" outlineLevel="0" collapsed="false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22" t="str">
        <f aca="false">IF(C533="","",IFERROR(INDEX(Parc!$B$2:$B$51,MATCH(C533,Parc!$A$2:$A$51,0)),"Code inconnu"))</f>
        <v/>
      </c>
      <c r="M533" s="37" t="n">
        <f aca="false">IF(J533="",0,K533*IFERROR(INDEX(Listes!$G$2:$G$21,MATCH(J533,Listes!$E$2:$E$21,0)),0))</f>
        <v>0</v>
      </c>
      <c r="N533" s="8"/>
      <c r="O533" s="37" t="str">
        <f aca="false">IF(A533="","",M533+N533)</f>
        <v/>
      </c>
      <c r="P533" s="27" t="str">
        <f aca="false">IF(B533="","",DATE(YEAR(B533),MONTH(B533),1))</f>
        <v/>
      </c>
    </row>
    <row r="534" customFormat="false" ht="15" hidden="false" customHeight="false" outlineLevel="0" collapsed="false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22" t="str">
        <f aca="false">IF(C534="","",IFERROR(INDEX(Parc!$B$2:$B$51,MATCH(C534,Parc!$A$2:$A$51,0)),"Code inconnu"))</f>
        <v/>
      </c>
      <c r="M534" s="37" t="n">
        <f aca="false">IF(J534="",0,K534*IFERROR(INDEX(Listes!$G$2:$G$21,MATCH(J534,Listes!$E$2:$E$21,0)),0))</f>
        <v>0</v>
      </c>
      <c r="N534" s="8"/>
      <c r="O534" s="37" t="str">
        <f aca="false">IF(A534="","",M534+N534)</f>
        <v/>
      </c>
      <c r="P534" s="27" t="str">
        <f aca="false">IF(B534="","",DATE(YEAR(B534),MONTH(B534),1))</f>
        <v/>
      </c>
    </row>
    <row r="535" customFormat="false" ht="15" hidden="false" customHeight="false" outlineLevel="0" collapsed="false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22" t="str">
        <f aca="false">IF(C535="","",IFERROR(INDEX(Parc!$B$2:$B$51,MATCH(C535,Parc!$A$2:$A$51,0)),"Code inconnu"))</f>
        <v/>
      </c>
      <c r="M535" s="37" t="n">
        <f aca="false">IF(J535="",0,K535*IFERROR(INDEX(Listes!$G$2:$G$21,MATCH(J535,Listes!$E$2:$E$21,0)),0))</f>
        <v>0</v>
      </c>
      <c r="N535" s="8"/>
      <c r="O535" s="37" t="str">
        <f aca="false">IF(A535="","",M535+N535)</f>
        <v/>
      </c>
      <c r="P535" s="27" t="str">
        <f aca="false">IF(B535="","",DATE(YEAR(B535),MONTH(B535),1))</f>
        <v/>
      </c>
    </row>
    <row r="536" customFormat="false" ht="15" hidden="false" customHeight="false" outlineLevel="0" collapsed="false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22" t="str">
        <f aca="false">IF(C536="","",IFERROR(INDEX(Parc!$B$2:$B$51,MATCH(C536,Parc!$A$2:$A$51,0)),"Code inconnu"))</f>
        <v/>
      </c>
      <c r="M536" s="37" t="n">
        <f aca="false">IF(J536="",0,K536*IFERROR(INDEX(Listes!$G$2:$G$21,MATCH(J536,Listes!$E$2:$E$21,0)),0))</f>
        <v>0</v>
      </c>
      <c r="N536" s="8"/>
      <c r="O536" s="37" t="str">
        <f aca="false">IF(A536="","",M536+N536)</f>
        <v/>
      </c>
      <c r="P536" s="27" t="str">
        <f aca="false">IF(B536="","",DATE(YEAR(B536),MONTH(B536),1))</f>
        <v/>
      </c>
    </row>
    <row r="537" customFormat="false" ht="15" hidden="false" customHeight="false" outlineLevel="0" collapsed="false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22" t="str">
        <f aca="false">IF(C537="","",IFERROR(INDEX(Parc!$B$2:$B$51,MATCH(C537,Parc!$A$2:$A$51,0)),"Code inconnu"))</f>
        <v/>
      </c>
      <c r="M537" s="37" t="n">
        <f aca="false">IF(J537="",0,K537*IFERROR(INDEX(Listes!$G$2:$G$21,MATCH(J537,Listes!$E$2:$E$21,0)),0))</f>
        <v>0</v>
      </c>
      <c r="N537" s="8"/>
      <c r="O537" s="37" t="str">
        <f aca="false">IF(A537="","",M537+N537)</f>
        <v/>
      </c>
      <c r="P537" s="27" t="str">
        <f aca="false">IF(B537="","",DATE(YEAR(B537),MONTH(B537),1))</f>
        <v/>
      </c>
    </row>
    <row r="538" customFormat="false" ht="15" hidden="false" customHeight="false" outlineLevel="0" collapsed="false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22" t="str">
        <f aca="false">IF(C538="","",IFERROR(INDEX(Parc!$B$2:$B$51,MATCH(C538,Parc!$A$2:$A$51,0)),"Code inconnu"))</f>
        <v/>
      </c>
      <c r="M538" s="37" t="n">
        <f aca="false">IF(J538="",0,K538*IFERROR(INDEX(Listes!$G$2:$G$21,MATCH(J538,Listes!$E$2:$E$21,0)),0))</f>
        <v>0</v>
      </c>
      <c r="N538" s="8"/>
      <c r="O538" s="37" t="str">
        <f aca="false">IF(A538="","",M538+N538)</f>
        <v/>
      </c>
      <c r="P538" s="27" t="str">
        <f aca="false">IF(B538="","",DATE(YEAR(B538),MONTH(B538),1))</f>
        <v/>
      </c>
    </row>
    <row r="539" customFormat="false" ht="15" hidden="false" customHeight="false" outlineLevel="0" collapsed="false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22" t="str">
        <f aca="false">IF(C539="","",IFERROR(INDEX(Parc!$B$2:$B$51,MATCH(C539,Parc!$A$2:$A$51,0)),"Code inconnu"))</f>
        <v/>
      </c>
      <c r="M539" s="37" t="n">
        <f aca="false">IF(J539="",0,K539*IFERROR(INDEX(Listes!$G$2:$G$21,MATCH(J539,Listes!$E$2:$E$21,0)),0))</f>
        <v>0</v>
      </c>
      <c r="N539" s="8"/>
      <c r="O539" s="37" t="str">
        <f aca="false">IF(A539="","",M539+N539)</f>
        <v/>
      </c>
      <c r="P539" s="27" t="str">
        <f aca="false">IF(B539="","",DATE(YEAR(B539),MONTH(B539),1))</f>
        <v/>
      </c>
    </row>
    <row r="540" customFormat="false" ht="15" hidden="false" customHeight="false" outlineLevel="0" collapsed="false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22" t="str">
        <f aca="false">IF(C540="","",IFERROR(INDEX(Parc!$B$2:$B$51,MATCH(C540,Parc!$A$2:$A$51,0)),"Code inconnu"))</f>
        <v/>
      </c>
      <c r="M540" s="37" t="n">
        <f aca="false">IF(J540="",0,K540*IFERROR(INDEX(Listes!$G$2:$G$21,MATCH(J540,Listes!$E$2:$E$21,0)),0))</f>
        <v>0</v>
      </c>
      <c r="N540" s="8"/>
      <c r="O540" s="37" t="str">
        <f aca="false">IF(A540="","",M540+N540)</f>
        <v/>
      </c>
      <c r="P540" s="27" t="str">
        <f aca="false">IF(B540="","",DATE(YEAR(B540),MONTH(B540),1))</f>
        <v/>
      </c>
    </row>
    <row r="541" customFormat="false" ht="15" hidden="false" customHeight="false" outlineLevel="0" collapsed="false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22" t="str">
        <f aca="false">IF(C541="","",IFERROR(INDEX(Parc!$B$2:$B$51,MATCH(C541,Parc!$A$2:$A$51,0)),"Code inconnu"))</f>
        <v/>
      </c>
      <c r="M541" s="37" t="n">
        <f aca="false">IF(J541="",0,K541*IFERROR(INDEX(Listes!$G$2:$G$21,MATCH(J541,Listes!$E$2:$E$21,0)),0))</f>
        <v>0</v>
      </c>
      <c r="N541" s="8"/>
      <c r="O541" s="37" t="str">
        <f aca="false">IF(A541="","",M541+N541)</f>
        <v/>
      </c>
      <c r="P541" s="27" t="str">
        <f aca="false">IF(B541="","",DATE(YEAR(B541),MONTH(B541),1))</f>
        <v/>
      </c>
    </row>
    <row r="542" customFormat="false" ht="15" hidden="false" customHeight="false" outlineLevel="0" collapsed="false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22" t="str">
        <f aca="false">IF(C542="","",IFERROR(INDEX(Parc!$B$2:$B$51,MATCH(C542,Parc!$A$2:$A$51,0)),"Code inconnu"))</f>
        <v/>
      </c>
      <c r="M542" s="37" t="n">
        <f aca="false">IF(J542="",0,K542*IFERROR(INDEX(Listes!$G$2:$G$21,MATCH(J542,Listes!$E$2:$E$21,0)),0))</f>
        <v>0</v>
      </c>
      <c r="N542" s="8"/>
      <c r="O542" s="37" t="str">
        <f aca="false">IF(A542="","",M542+N542)</f>
        <v/>
      </c>
      <c r="P542" s="27" t="str">
        <f aca="false">IF(B542="","",DATE(YEAR(B542),MONTH(B542),1))</f>
        <v/>
      </c>
    </row>
    <row r="543" customFormat="false" ht="15" hidden="false" customHeight="false" outlineLevel="0" collapsed="false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22" t="str">
        <f aca="false">IF(C543="","",IFERROR(INDEX(Parc!$B$2:$B$51,MATCH(C543,Parc!$A$2:$A$51,0)),"Code inconnu"))</f>
        <v/>
      </c>
      <c r="M543" s="37" t="n">
        <f aca="false">IF(J543="",0,K543*IFERROR(INDEX(Listes!$G$2:$G$21,MATCH(J543,Listes!$E$2:$E$21,0)),0))</f>
        <v>0</v>
      </c>
      <c r="N543" s="8"/>
      <c r="O543" s="37" t="str">
        <f aca="false">IF(A543="","",M543+N543)</f>
        <v/>
      </c>
      <c r="P543" s="27" t="str">
        <f aca="false">IF(B543="","",DATE(YEAR(B543),MONTH(B543),1))</f>
        <v/>
      </c>
    </row>
    <row r="544" customFormat="false" ht="15" hidden="false" customHeight="false" outlineLevel="0" collapsed="false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22" t="str">
        <f aca="false">IF(C544="","",IFERROR(INDEX(Parc!$B$2:$B$51,MATCH(C544,Parc!$A$2:$A$51,0)),"Code inconnu"))</f>
        <v/>
      </c>
      <c r="M544" s="37" t="n">
        <f aca="false">IF(J544="",0,K544*IFERROR(INDEX(Listes!$G$2:$G$21,MATCH(J544,Listes!$E$2:$E$21,0)),0))</f>
        <v>0</v>
      </c>
      <c r="N544" s="8"/>
      <c r="O544" s="37" t="str">
        <f aca="false">IF(A544="","",M544+N544)</f>
        <v/>
      </c>
      <c r="P544" s="27" t="str">
        <f aca="false">IF(B544="","",DATE(YEAR(B544),MONTH(B544),1))</f>
        <v/>
      </c>
    </row>
    <row r="545" customFormat="false" ht="15" hidden="false" customHeight="false" outlineLevel="0" collapsed="false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22" t="str">
        <f aca="false">IF(C545="","",IFERROR(INDEX(Parc!$B$2:$B$51,MATCH(C545,Parc!$A$2:$A$51,0)),"Code inconnu"))</f>
        <v/>
      </c>
      <c r="M545" s="37" t="n">
        <f aca="false">IF(J545="",0,K545*IFERROR(INDEX(Listes!$G$2:$G$21,MATCH(J545,Listes!$E$2:$E$21,0)),0))</f>
        <v>0</v>
      </c>
      <c r="N545" s="8"/>
      <c r="O545" s="37" t="str">
        <f aca="false">IF(A545="","",M545+N545)</f>
        <v/>
      </c>
      <c r="P545" s="27" t="str">
        <f aca="false">IF(B545="","",DATE(YEAR(B545),MONTH(B545),1))</f>
        <v/>
      </c>
    </row>
    <row r="546" customFormat="false" ht="15" hidden="false" customHeight="false" outlineLevel="0" collapsed="false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22" t="str">
        <f aca="false">IF(C546="","",IFERROR(INDEX(Parc!$B$2:$B$51,MATCH(C546,Parc!$A$2:$A$51,0)),"Code inconnu"))</f>
        <v/>
      </c>
      <c r="M546" s="37" t="n">
        <f aca="false">IF(J546="",0,K546*IFERROR(INDEX(Listes!$G$2:$G$21,MATCH(J546,Listes!$E$2:$E$21,0)),0))</f>
        <v>0</v>
      </c>
      <c r="N546" s="8"/>
      <c r="O546" s="37" t="str">
        <f aca="false">IF(A546="","",M546+N546)</f>
        <v/>
      </c>
      <c r="P546" s="27" t="str">
        <f aca="false">IF(B546="","",DATE(YEAR(B546),MONTH(B546),1))</f>
        <v/>
      </c>
    </row>
    <row r="547" customFormat="false" ht="15" hidden="false" customHeight="false" outlineLevel="0" collapsed="false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22" t="str">
        <f aca="false">IF(C547="","",IFERROR(INDEX(Parc!$B$2:$B$51,MATCH(C547,Parc!$A$2:$A$51,0)),"Code inconnu"))</f>
        <v/>
      </c>
      <c r="M547" s="37" t="n">
        <f aca="false">IF(J547="",0,K547*IFERROR(INDEX(Listes!$G$2:$G$21,MATCH(J547,Listes!$E$2:$E$21,0)),0))</f>
        <v>0</v>
      </c>
      <c r="N547" s="8"/>
      <c r="O547" s="37" t="str">
        <f aca="false">IF(A547="","",M547+N547)</f>
        <v/>
      </c>
      <c r="P547" s="27" t="str">
        <f aca="false">IF(B547="","",DATE(YEAR(B547),MONTH(B547),1))</f>
        <v/>
      </c>
    </row>
    <row r="548" customFormat="false" ht="15" hidden="false" customHeight="false" outlineLevel="0" collapsed="false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22" t="str">
        <f aca="false">IF(C548="","",IFERROR(INDEX(Parc!$B$2:$B$51,MATCH(C548,Parc!$A$2:$A$51,0)),"Code inconnu"))</f>
        <v/>
      </c>
      <c r="M548" s="37" t="n">
        <f aca="false">IF(J548="",0,K548*IFERROR(INDEX(Listes!$G$2:$G$21,MATCH(J548,Listes!$E$2:$E$21,0)),0))</f>
        <v>0</v>
      </c>
      <c r="N548" s="8"/>
      <c r="O548" s="37" t="str">
        <f aca="false">IF(A548="","",M548+N548)</f>
        <v/>
      </c>
      <c r="P548" s="27" t="str">
        <f aca="false">IF(B548="","",DATE(YEAR(B548),MONTH(B548),1))</f>
        <v/>
      </c>
    </row>
    <row r="549" customFormat="false" ht="15" hidden="false" customHeight="false" outlineLevel="0" collapsed="false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22" t="str">
        <f aca="false">IF(C549="","",IFERROR(INDEX(Parc!$B$2:$B$51,MATCH(C549,Parc!$A$2:$A$51,0)),"Code inconnu"))</f>
        <v/>
      </c>
      <c r="M549" s="37" t="n">
        <f aca="false">IF(J549="",0,K549*IFERROR(INDEX(Listes!$G$2:$G$21,MATCH(J549,Listes!$E$2:$E$21,0)),0))</f>
        <v>0</v>
      </c>
      <c r="N549" s="8"/>
      <c r="O549" s="37" t="str">
        <f aca="false">IF(A549="","",M549+N549)</f>
        <v/>
      </c>
      <c r="P549" s="27" t="str">
        <f aca="false">IF(B549="","",DATE(YEAR(B549),MONTH(B549),1))</f>
        <v/>
      </c>
    </row>
    <row r="550" customFormat="false" ht="15" hidden="false" customHeight="false" outlineLevel="0" collapsed="false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22" t="str">
        <f aca="false">IF(C550="","",IFERROR(INDEX(Parc!$B$2:$B$51,MATCH(C550,Parc!$A$2:$A$51,0)),"Code inconnu"))</f>
        <v/>
      </c>
      <c r="M550" s="37" t="n">
        <f aca="false">IF(J550="",0,K550*IFERROR(INDEX(Listes!$G$2:$G$21,MATCH(J550,Listes!$E$2:$E$21,0)),0))</f>
        <v>0</v>
      </c>
      <c r="N550" s="8"/>
      <c r="O550" s="37" t="str">
        <f aca="false">IF(A550="","",M550+N550)</f>
        <v/>
      </c>
      <c r="P550" s="27" t="str">
        <f aca="false">IF(B550="","",DATE(YEAR(B550),MONTH(B550),1))</f>
        <v/>
      </c>
    </row>
    <row r="551" customFormat="false" ht="15" hidden="false" customHeight="false" outlineLevel="0" collapsed="false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22" t="str">
        <f aca="false">IF(C551="","",IFERROR(INDEX(Parc!$B$2:$B$51,MATCH(C551,Parc!$A$2:$A$51,0)),"Code inconnu"))</f>
        <v/>
      </c>
      <c r="M551" s="37" t="n">
        <f aca="false">IF(J551="",0,K551*IFERROR(INDEX(Listes!$G$2:$G$21,MATCH(J551,Listes!$E$2:$E$21,0)),0))</f>
        <v>0</v>
      </c>
      <c r="N551" s="8"/>
      <c r="O551" s="37" t="str">
        <f aca="false">IF(A551="","",M551+N551)</f>
        <v/>
      </c>
      <c r="P551" s="27" t="str">
        <f aca="false">IF(B551="","",DATE(YEAR(B551),MONTH(B551),1))</f>
        <v/>
      </c>
    </row>
    <row r="552" customFormat="false" ht="15" hidden="false" customHeight="false" outlineLevel="0" collapsed="false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22" t="str">
        <f aca="false">IF(C552="","",IFERROR(INDEX(Parc!$B$2:$B$51,MATCH(C552,Parc!$A$2:$A$51,0)),"Code inconnu"))</f>
        <v/>
      </c>
      <c r="M552" s="37" t="n">
        <f aca="false">IF(J552="",0,K552*IFERROR(INDEX(Listes!$G$2:$G$21,MATCH(J552,Listes!$E$2:$E$21,0)),0))</f>
        <v>0</v>
      </c>
      <c r="N552" s="8"/>
      <c r="O552" s="37" t="str">
        <f aca="false">IF(A552="","",M552+N552)</f>
        <v/>
      </c>
      <c r="P552" s="27" t="str">
        <f aca="false">IF(B552="","",DATE(YEAR(B552),MONTH(B552),1))</f>
        <v/>
      </c>
    </row>
    <row r="553" customFormat="false" ht="15" hidden="false" customHeight="false" outlineLevel="0" collapsed="false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22" t="str">
        <f aca="false">IF(C553="","",IFERROR(INDEX(Parc!$B$2:$B$51,MATCH(C553,Parc!$A$2:$A$51,0)),"Code inconnu"))</f>
        <v/>
      </c>
      <c r="M553" s="37" t="n">
        <f aca="false">IF(J553="",0,K553*IFERROR(INDEX(Listes!$G$2:$G$21,MATCH(J553,Listes!$E$2:$E$21,0)),0))</f>
        <v>0</v>
      </c>
      <c r="N553" s="8"/>
      <c r="O553" s="37" t="str">
        <f aca="false">IF(A553="","",M553+N553)</f>
        <v/>
      </c>
      <c r="P553" s="27" t="str">
        <f aca="false">IF(B553="","",DATE(YEAR(B553),MONTH(B553),1))</f>
        <v/>
      </c>
    </row>
    <row r="554" customFormat="false" ht="15" hidden="false" customHeight="false" outlineLevel="0" collapsed="false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22" t="str">
        <f aca="false">IF(C554="","",IFERROR(INDEX(Parc!$B$2:$B$51,MATCH(C554,Parc!$A$2:$A$51,0)),"Code inconnu"))</f>
        <v/>
      </c>
      <c r="M554" s="37" t="n">
        <f aca="false">IF(J554="",0,K554*IFERROR(INDEX(Listes!$G$2:$G$21,MATCH(J554,Listes!$E$2:$E$21,0)),0))</f>
        <v>0</v>
      </c>
      <c r="N554" s="8"/>
      <c r="O554" s="37" t="str">
        <f aca="false">IF(A554="","",M554+N554)</f>
        <v/>
      </c>
      <c r="P554" s="27" t="str">
        <f aca="false">IF(B554="","",DATE(YEAR(B554),MONTH(B554),1))</f>
        <v/>
      </c>
    </row>
    <row r="555" customFormat="false" ht="15" hidden="false" customHeight="false" outlineLevel="0" collapsed="false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22" t="str">
        <f aca="false">IF(C555="","",IFERROR(INDEX(Parc!$B$2:$B$51,MATCH(C555,Parc!$A$2:$A$51,0)),"Code inconnu"))</f>
        <v/>
      </c>
      <c r="M555" s="37" t="n">
        <f aca="false">IF(J555="",0,K555*IFERROR(INDEX(Listes!$G$2:$G$21,MATCH(J555,Listes!$E$2:$E$21,0)),0))</f>
        <v>0</v>
      </c>
      <c r="N555" s="8"/>
      <c r="O555" s="37" t="str">
        <f aca="false">IF(A555="","",M555+N555)</f>
        <v/>
      </c>
      <c r="P555" s="27" t="str">
        <f aca="false">IF(B555="","",DATE(YEAR(B555),MONTH(B555),1))</f>
        <v/>
      </c>
    </row>
    <row r="556" customFormat="false" ht="15" hidden="false" customHeight="false" outlineLevel="0" collapsed="false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22" t="str">
        <f aca="false">IF(C556="","",IFERROR(INDEX(Parc!$B$2:$B$51,MATCH(C556,Parc!$A$2:$A$51,0)),"Code inconnu"))</f>
        <v/>
      </c>
      <c r="M556" s="37" t="n">
        <f aca="false">IF(J556="",0,K556*IFERROR(INDEX(Listes!$G$2:$G$21,MATCH(J556,Listes!$E$2:$E$21,0)),0))</f>
        <v>0</v>
      </c>
      <c r="N556" s="8"/>
      <c r="O556" s="37" t="str">
        <f aca="false">IF(A556="","",M556+N556)</f>
        <v/>
      </c>
      <c r="P556" s="27" t="str">
        <f aca="false">IF(B556="","",DATE(YEAR(B556),MONTH(B556),1))</f>
        <v/>
      </c>
    </row>
    <row r="557" customFormat="false" ht="15" hidden="false" customHeight="false" outlineLevel="0" collapsed="false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22" t="str">
        <f aca="false">IF(C557="","",IFERROR(INDEX(Parc!$B$2:$B$51,MATCH(C557,Parc!$A$2:$A$51,0)),"Code inconnu"))</f>
        <v/>
      </c>
      <c r="M557" s="37" t="n">
        <f aca="false">IF(J557="",0,K557*IFERROR(INDEX(Listes!$G$2:$G$21,MATCH(J557,Listes!$E$2:$E$21,0)),0))</f>
        <v>0</v>
      </c>
      <c r="N557" s="8"/>
      <c r="O557" s="37" t="str">
        <f aca="false">IF(A557="","",M557+N557)</f>
        <v/>
      </c>
      <c r="P557" s="27" t="str">
        <f aca="false">IF(B557="","",DATE(YEAR(B557),MONTH(B557),1))</f>
        <v/>
      </c>
    </row>
    <row r="558" customFormat="false" ht="15" hidden="false" customHeight="false" outlineLevel="0" collapsed="false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22" t="str">
        <f aca="false">IF(C558="","",IFERROR(INDEX(Parc!$B$2:$B$51,MATCH(C558,Parc!$A$2:$A$51,0)),"Code inconnu"))</f>
        <v/>
      </c>
      <c r="M558" s="37" t="n">
        <f aca="false">IF(J558="",0,K558*IFERROR(INDEX(Listes!$G$2:$G$21,MATCH(J558,Listes!$E$2:$E$21,0)),0))</f>
        <v>0</v>
      </c>
      <c r="N558" s="8"/>
      <c r="O558" s="37" t="str">
        <f aca="false">IF(A558="","",M558+N558)</f>
        <v/>
      </c>
      <c r="P558" s="27" t="str">
        <f aca="false">IF(B558="","",DATE(YEAR(B558),MONTH(B558),1))</f>
        <v/>
      </c>
    </row>
    <row r="559" customFormat="false" ht="15" hidden="false" customHeight="false" outlineLevel="0" collapsed="false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22" t="str">
        <f aca="false">IF(C559="","",IFERROR(INDEX(Parc!$B$2:$B$51,MATCH(C559,Parc!$A$2:$A$51,0)),"Code inconnu"))</f>
        <v/>
      </c>
      <c r="M559" s="37" t="n">
        <f aca="false">IF(J559="",0,K559*IFERROR(INDEX(Listes!$G$2:$G$21,MATCH(J559,Listes!$E$2:$E$21,0)),0))</f>
        <v>0</v>
      </c>
      <c r="N559" s="8"/>
      <c r="O559" s="37" t="str">
        <f aca="false">IF(A559="","",M559+N559)</f>
        <v/>
      </c>
      <c r="P559" s="27" t="str">
        <f aca="false">IF(B559="","",DATE(YEAR(B559),MONTH(B559),1))</f>
        <v/>
      </c>
    </row>
    <row r="560" customFormat="false" ht="15" hidden="false" customHeight="false" outlineLevel="0" collapsed="false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22" t="str">
        <f aca="false">IF(C560="","",IFERROR(INDEX(Parc!$B$2:$B$51,MATCH(C560,Parc!$A$2:$A$51,0)),"Code inconnu"))</f>
        <v/>
      </c>
      <c r="M560" s="37" t="n">
        <f aca="false">IF(J560="",0,K560*IFERROR(INDEX(Listes!$G$2:$G$21,MATCH(J560,Listes!$E$2:$E$21,0)),0))</f>
        <v>0</v>
      </c>
      <c r="N560" s="8"/>
      <c r="O560" s="37" t="str">
        <f aca="false">IF(A560="","",M560+N560)</f>
        <v/>
      </c>
      <c r="P560" s="27" t="str">
        <f aca="false">IF(B560="","",DATE(YEAR(B560),MONTH(B560),1))</f>
        <v/>
      </c>
    </row>
    <row r="561" customFormat="false" ht="15" hidden="false" customHeight="false" outlineLevel="0" collapsed="false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22" t="str">
        <f aca="false">IF(C561="","",IFERROR(INDEX(Parc!$B$2:$B$51,MATCH(C561,Parc!$A$2:$A$51,0)),"Code inconnu"))</f>
        <v/>
      </c>
      <c r="M561" s="37" t="n">
        <f aca="false">IF(J561="",0,K561*IFERROR(INDEX(Listes!$G$2:$G$21,MATCH(J561,Listes!$E$2:$E$21,0)),0))</f>
        <v>0</v>
      </c>
      <c r="N561" s="8"/>
      <c r="O561" s="37" t="str">
        <f aca="false">IF(A561="","",M561+N561)</f>
        <v/>
      </c>
      <c r="P561" s="27" t="str">
        <f aca="false">IF(B561="","",DATE(YEAR(B561),MONTH(B561),1))</f>
        <v/>
      </c>
    </row>
    <row r="562" customFormat="false" ht="15" hidden="false" customHeight="false" outlineLevel="0" collapsed="false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22" t="str">
        <f aca="false">IF(C562="","",IFERROR(INDEX(Parc!$B$2:$B$51,MATCH(C562,Parc!$A$2:$A$51,0)),"Code inconnu"))</f>
        <v/>
      </c>
      <c r="M562" s="37" t="n">
        <f aca="false">IF(J562="",0,K562*IFERROR(INDEX(Listes!$G$2:$G$21,MATCH(J562,Listes!$E$2:$E$21,0)),0))</f>
        <v>0</v>
      </c>
      <c r="N562" s="8"/>
      <c r="O562" s="37" t="str">
        <f aca="false">IF(A562="","",M562+N562)</f>
        <v/>
      </c>
      <c r="P562" s="27" t="str">
        <f aca="false">IF(B562="","",DATE(YEAR(B562),MONTH(B562),1))</f>
        <v/>
      </c>
    </row>
    <row r="563" customFormat="false" ht="15" hidden="false" customHeight="false" outlineLevel="0" collapsed="false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22" t="str">
        <f aca="false">IF(C563="","",IFERROR(INDEX(Parc!$B$2:$B$51,MATCH(C563,Parc!$A$2:$A$51,0)),"Code inconnu"))</f>
        <v/>
      </c>
      <c r="M563" s="37" t="n">
        <f aca="false">IF(J563="",0,K563*IFERROR(INDEX(Listes!$G$2:$G$21,MATCH(J563,Listes!$E$2:$E$21,0)),0))</f>
        <v>0</v>
      </c>
      <c r="N563" s="8"/>
      <c r="O563" s="37" t="str">
        <f aca="false">IF(A563="","",M563+N563)</f>
        <v/>
      </c>
      <c r="P563" s="27" t="str">
        <f aca="false">IF(B563="","",DATE(YEAR(B563),MONTH(B563),1))</f>
        <v/>
      </c>
    </row>
    <row r="564" customFormat="false" ht="15" hidden="false" customHeight="false" outlineLevel="0" collapsed="false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22" t="str">
        <f aca="false">IF(C564="","",IFERROR(INDEX(Parc!$B$2:$B$51,MATCH(C564,Parc!$A$2:$A$51,0)),"Code inconnu"))</f>
        <v/>
      </c>
      <c r="M564" s="37" t="n">
        <f aca="false">IF(J564="",0,K564*IFERROR(INDEX(Listes!$G$2:$G$21,MATCH(J564,Listes!$E$2:$E$21,0)),0))</f>
        <v>0</v>
      </c>
      <c r="N564" s="8"/>
      <c r="O564" s="37" t="str">
        <f aca="false">IF(A564="","",M564+N564)</f>
        <v/>
      </c>
      <c r="P564" s="27" t="str">
        <f aca="false">IF(B564="","",DATE(YEAR(B564),MONTH(B564),1))</f>
        <v/>
      </c>
    </row>
    <row r="565" customFormat="false" ht="15" hidden="false" customHeight="false" outlineLevel="0" collapsed="false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22" t="str">
        <f aca="false">IF(C565="","",IFERROR(INDEX(Parc!$B$2:$B$51,MATCH(C565,Parc!$A$2:$A$51,0)),"Code inconnu"))</f>
        <v/>
      </c>
      <c r="M565" s="37" t="n">
        <f aca="false">IF(J565="",0,K565*IFERROR(INDEX(Listes!$G$2:$G$21,MATCH(J565,Listes!$E$2:$E$21,0)),0))</f>
        <v>0</v>
      </c>
      <c r="N565" s="8"/>
      <c r="O565" s="37" t="str">
        <f aca="false">IF(A565="","",M565+N565)</f>
        <v/>
      </c>
      <c r="P565" s="27" t="str">
        <f aca="false">IF(B565="","",DATE(YEAR(B565),MONTH(B565),1))</f>
        <v/>
      </c>
    </row>
    <row r="566" customFormat="false" ht="15" hidden="false" customHeight="false" outlineLevel="0" collapsed="false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22" t="str">
        <f aca="false">IF(C566="","",IFERROR(INDEX(Parc!$B$2:$B$51,MATCH(C566,Parc!$A$2:$A$51,0)),"Code inconnu"))</f>
        <v/>
      </c>
      <c r="M566" s="37" t="n">
        <f aca="false">IF(J566="",0,K566*IFERROR(INDEX(Listes!$G$2:$G$21,MATCH(J566,Listes!$E$2:$E$21,0)),0))</f>
        <v>0</v>
      </c>
      <c r="N566" s="8"/>
      <c r="O566" s="37" t="str">
        <f aca="false">IF(A566="","",M566+N566)</f>
        <v/>
      </c>
      <c r="P566" s="27" t="str">
        <f aca="false">IF(B566="","",DATE(YEAR(B566),MONTH(B566),1))</f>
        <v/>
      </c>
    </row>
    <row r="567" customFormat="false" ht="15" hidden="false" customHeight="false" outlineLevel="0" collapsed="false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22" t="str">
        <f aca="false">IF(C567="","",IFERROR(INDEX(Parc!$B$2:$B$51,MATCH(C567,Parc!$A$2:$A$51,0)),"Code inconnu"))</f>
        <v/>
      </c>
      <c r="M567" s="37" t="n">
        <f aca="false">IF(J567="",0,K567*IFERROR(INDEX(Listes!$G$2:$G$21,MATCH(J567,Listes!$E$2:$E$21,0)),0))</f>
        <v>0</v>
      </c>
      <c r="N567" s="8"/>
      <c r="O567" s="37" t="str">
        <f aca="false">IF(A567="","",M567+N567)</f>
        <v/>
      </c>
      <c r="P567" s="27" t="str">
        <f aca="false">IF(B567="","",DATE(YEAR(B567),MONTH(B567),1))</f>
        <v/>
      </c>
    </row>
    <row r="568" customFormat="false" ht="15" hidden="false" customHeight="false" outlineLevel="0" collapsed="false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22" t="str">
        <f aca="false">IF(C568="","",IFERROR(INDEX(Parc!$B$2:$B$51,MATCH(C568,Parc!$A$2:$A$51,0)),"Code inconnu"))</f>
        <v/>
      </c>
      <c r="M568" s="37" t="n">
        <f aca="false">IF(J568="",0,K568*IFERROR(INDEX(Listes!$G$2:$G$21,MATCH(J568,Listes!$E$2:$E$21,0)),0))</f>
        <v>0</v>
      </c>
      <c r="N568" s="8"/>
      <c r="O568" s="37" t="str">
        <f aca="false">IF(A568="","",M568+N568)</f>
        <v/>
      </c>
      <c r="P568" s="27" t="str">
        <f aca="false">IF(B568="","",DATE(YEAR(B568),MONTH(B568),1))</f>
        <v/>
      </c>
    </row>
    <row r="569" customFormat="false" ht="15" hidden="false" customHeight="false" outlineLevel="0" collapsed="false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22" t="str">
        <f aca="false">IF(C569="","",IFERROR(INDEX(Parc!$B$2:$B$51,MATCH(C569,Parc!$A$2:$A$51,0)),"Code inconnu"))</f>
        <v/>
      </c>
      <c r="M569" s="37" t="n">
        <f aca="false">IF(J569="",0,K569*IFERROR(INDEX(Listes!$G$2:$G$21,MATCH(J569,Listes!$E$2:$E$21,0)),0))</f>
        <v>0</v>
      </c>
      <c r="N569" s="8"/>
      <c r="O569" s="37" t="str">
        <f aca="false">IF(A569="","",M569+N569)</f>
        <v/>
      </c>
      <c r="P569" s="27" t="str">
        <f aca="false">IF(B569="","",DATE(YEAR(B569),MONTH(B569),1))</f>
        <v/>
      </c>
    </row>
    <row r="570" customFormat="false" ht="15" hidden="false" customHeight="false" outlineLevel="0" collapsed="false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22" t="str">
        <f aca="false">IF(C570="","",IFERROR(INDEX(Parc!$B$2:$B$51,MATCH(C570,Parc!$A$2:$A$51,0)),"Code inconnu"))</f>
        <v/>
      </c>
      <c r="M570" s="37" t="n">
        <f aca="false">IF(J570="",0,K570*IFERROR(INDEX(Listes!$G$2:$G$21,MATCH(J570,Listes!$E$2:$E$21,0)),0))</f>
        <v>0</v>
      </c>
      <c r="N570" s="8"/>
      <c r="O570" s="37" t="str">
        <f aca="false">IF(A570="","",M570+N570)</f>
        <v/>
      </c>
      <c r="P570" s="27" t="str">
        <f aca="false">IF(B570="","",DATE(YEAR(B570),MONTH(B570),1))</f>
        <v/>
      </c>
    </row>
    <row r="571" customFormat="false" ht="15" hidden="false" customHeight="false" outlineLevel="0" collapsed="false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22" t="str">
        <f aca="false">IF(C571="","",IFERROR(INDEX(Parc!$B$2:$B$51,MATCH(C571,Parc!$A$2:$A$51,0)),"Code inconnu"))</f>
        <v/>
      </c>
      <c r="M571" s="37" t="n">
        <f aca="false">IF(J571="",0,K571*IFERROR(INDEX(Listes!$G$2:$G$21,MATCH(J571,Listes!$E$2:$E$21,0)),0))</f>
        <v>0</v>
      </c>
      <c r="N571" s="8"/>
      <c r="O571" s="37" t="str">
        <f aca="false">IF(A571="","",M571+N571)</f>
        <v/>
      </c>
      <c r="P571" s="27" t="str">
        <f aca="false">IF(B571="","",DATE(YEAR(B571),MONTH(B571),1))</f>
        <v/>
      </c>
    </row>
    <row r="572" customFormat="false" ht="15" hidden="false" customHeight="false" outlineLevel="0" collapsed="false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22" t="str">
        <f aca="false">IF(C572="","",IFERROR(INDEX(Parc!$B$2:$B$51,MATCH(C572,Parc!$A$2:$A$51,0)),"Code inconnu"))</f>
        <v/>
      </c>
      <c r="M572" s="37" t="n">
        <f aca="false">IF(J572="",0,K572*IFERROR(INDEX(Listes!$G$2:$G$21,MATCH(J572,Listes!$E$2:$E$21,0)),0))</f>
        <v>0</v>
      </c>
      <c r="N572" s="8"/>
      <c r="O572" s="37" t="str">
        <f aca="false">IF(A572="","",M572+N572)</f>
        <v/>
      </c>
      <c r="P572" s="27" t="str">
        <f aca="false">IF(B572="","",DATE(YEAR(B572),MONTH(B572),1))</f>
        <v/>
      </c>
    </row>
    <row r="573" customFormat="false" ht="15" hidden="false" customHeight="false" outlineLevel="0" collapsed="false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22" t="str">
        <f aca="false">IF(C573="","",IFERROR(INDEX(Parc!$B$2:$B$51,MATCH(C573,Parc!$A$2:$A$51,0)),"Code inconnu"))</f>
        <v/>
      </c>
      <c r="M573" s="37" t="n">
        <f aca="false">IF(J573="",0,K573*IFERROR(INDEX(Listes!$G$2:$G$21,MATCH(J573,Listes!$E$2:$E$21,0)),0))</f>
        <v>0</v>
      </c>
      <c r="N573" s="8"/>
      <c r="O573" s="37" t="str">
        <f aca="false">IF(A573="","",M573+N573)</f>
        <v/>
      </c>
      <c r="P573" s="27" t="str">
        <f aca="false">IF(B573="","",DATE(YEAR(B573),MONTH(B573),1))</f>
        <v/>
      </c>
    </row>
    <row r="574" customFormat="false" ht="15" hidden="false" customHeight="false" outlineLevel="0" collapsed="false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22" t="str">
        <f aca="false">IF(C574="","",IFERROR(INDEX(Parc!$B$2:$B$51,MATCH(C574,Parc!$A$2:$A$51,0)),"Code inconnu"))</f>
        <v/>
      </c>
      <c r="M574" s="37" t="n">
        <f aca="false">IF(J574="",0,K574*IFERROR(INDEX(Listes!$G$2:$G$21,MATCH(J574,Listes!$E$2:$E$21,0)),0))</f>
        <v>0</v>
      </c>
      <c r="N574" s="8"/>
      <c r="O574" s="37" t="str">
        <f aca="false">IF(A574="","",M574+N574)</f>
        <v/>
      </c>
      <c r="P574" s="27" t="str">
        <f aca="false">IF(B574="","",DATE(YEAR(B574),MONTH(B574),1))</f>
        <v/>
      </c>
    </row>
    <row r="575" customFormat="false" ht="15" hidden="false" customHeight="false" outlineLevel="0" collapsed="false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22" t="str">
        <f aca="false">IF(C575="","",IFERROR(INDEX(Parc!$B$2:$B$51,MATCH(C575,Parc!$A$2:$A$51,0)),"Code inconnu"))</f>
        <v/>
      </c>
      <c r="M575" s="37" t="n">
        <f aca="false">IF(J575="",0,K575*IFERROR(INDEX(Listes!$G$2:$G$21,MATCH(J575,Listes!$E$2:$E$21,0)),0))</f>
        <v>0</v>
      </c>
      <c r="N575" s="8"/>
      <c r="O575" s="37" t="str">
        <f aca="false">IF(A575="","",M575+N575)</f>
        <v/>
      </c>
      <c r="P575" s="27" t="str">
        <f aca="false">IF(B575="","",DATE(YEAR(B575),MONTH(B575),1))</f>
        <v/>
      </c>
    </row>
    <row r="576" customFormat="false" ht="15" hidden="false" customHeight="false" outlineLevel="0" collapsed="false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22" t="str">
        <f aca="false">IF(C576="","",IFERROR(INDEX(Parc!$B$2:$B$51,MATCH(C576,Parc!$A$2:$A$51,0)),"Code inconnu"))</f>
        <v/>
      </c>
      <c r="M576" s="37" t="n">
        <f aca="false">IF(J576="",0,K576*IFERROR(INDEX(Listes!$G$2:$G$21,MATCH(J576,Listes!$E$2:$E$21,0)),0))</f>
        <v>0</v>
      </c>
      <c r="N576" s="8"/>
      <c r="O576" s="37" t="str">
        <f aca="false">IF(A576="","",M576+N576)</f>
        <v/>
      </c>
      <c r="P576" s="27" t="str">
        <f aca="false">IF(B576="","",DATE(YEAR(B576),MONTH(B576),1))</f>
        <v/>
      </c>
    </row>
    <row r="577" customFormat="false" ht="15" hidden="false" customHeight="false" outlineLevel="0" collapsed="false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22" t="str">
        <f aca="false">IF(C577="","",IFERROR(INDEX(Parc!$B$2:$B$51,MATCH(C577,Parc!$A$2:$A$51,0)),"Code inconnu"))</f>
        <v/>
      </c>
      <c r="M577" s="37" t="n">
        <f aca="false">IF(J577="",0,K577*IFERROR(INDEX(Listes!$G$2:$G$21,MATCH(J577,Listes!$E$2:$E$21,0)),0))</f>
        <v>0</v>
      </c>
      <c r="N577" s="8"/>
      <c r="O577" s="37" t="str">
        <f aca="false">IF(A577="","",M577+N577)</f>
        <v/>
      </c>
      <c r="P577" s="27" t="str">
        <f aca="false">IF(B577="","",DATE(YEAR(B577),MONTH(B577),1))</f>
        <v/>
      </c>
    </row>
    <row r="578" customFormat="false" ht="15" hidden="false" customHeight="false" outlineLevel="0" collapsed="false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22" t="str">
        <f aca="false">IF(C578="","",IFERROR(INDEX(Parc!$B$2:$B$51,MATCH(C578,Parc!$A$2:$A$51,0)),"Code inconnu"))</f>
        <v/>
      </c>
      <c r="M578" s="37" t="n">
        <f aca="false">IF(J578="",0,K578*IFERROR(INDEX(Listes!$G$2:$G$21,MATCH(J578,Listes!$E$2:$E$21,0)),0))</f>
        <v>0</v>
      </c>
      <c r="N578" s="8"/>
      <c r="O578" s="37" t="str">
        <f aca="false">IF(A578="","",M578+N578)</f>
        <v/>
      </c>
      <c r="P578" s="27" t="str">
        <f aca="false">IF(B578="","",DATE(YEAR(B578),MONTH(B578),1))</f>
        <v/>
      </c>
    </row>
    <row r="579" customFormat="false" ht="15" hidden="false" customHeight="false" outlineLevel="0" collapsed="false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22" t="str">
        <f aca="false">IF(C579="","",IFERROR(INDEX(Parc!$B$2:$B$51,MATCH(C579,Parc!$A$2:$A$51,0)),"Code inconnu"))</f>
        <v/>
      </c>
      <c r="M579" s="37" t="n">
        <f aca="false">IF(J579="",0,K579*IFERROR(INDEX(Listes!$G$2:$G$21,MATCH(J579,Listes!$E$2:$E$21,0)),0))</f>
        <v>0</v>
      </c>
      <c r="N579" s="8"/>
      <c r="O579" s="37" t="str">
        <f aca="false">IF(A579="","",M579+N579)</f>
        <v/>
      </c>
      <c r="P579" s="27" t="str">
        <f aca="false">IF(B579="","",DATE(YEAR(B579),MONTH(B579),1))</f>
        <v/>
      </c>
    </row>
    <row r="580" customFormat="false" ht="15" hidden="false" customHeight="false" outlineLevel="0" collapsed="false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22" t="str">
        <f aca="false">IF(C580="","",IFERROR(INDEX(Parc!$B$2:$B$51,MATCH(C580,Parc!$A$2:$A$51,0)),"Code inconnu"))</f>
        <v/>
      </c>
      <c r="M580" s="37" t="n">
        <f aca="false">IF(J580="",0,K580*IFERROR(INDEX(Listes!$G$2:$G$21,MATCH(J580,Listes!$E$2:$E$21,0)),0))</f>
        <v>0</v>
      </c>
      <c r="N580" s="8"/>
      <c r="O580" s="37" t="str">
        <f aca="false">IF(A580="","",M580+N580)</f>
        <v/>
      </c>
      <c r="P580" s="27" t="str">
        <f aca="false">IF(B580="","",DATE(YEAR(B580),MONTH(B580),1))</f>
        <v/>
      </c>
    </row>
    <row r="581" customFormat="false" ht="15" hidden="false" customHeight="false" outlineLevel="0" collapsed="false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22" t="str">
        <f aca="false">IF(C581="","",IFERROR(INDEX(Parc!$B$2:$B$51,MATCH(C581,Parc!$A$2:$A$51,0)),"Code inconnu"))</f>
        <v/>
      </c>
      <c r="M581" s="37" t="n">
        <f aca="false">IF(J581="",0,K581*IFERROR(INDEX(Listes!$G$2:$G$21,MATCH(J581,Listes!$E$2:$E$21,0)),0))</f>
        <v>0</v>
      </c>
      <c r="N581" s="8"/>
      <c r="O581" s="37" t="str">
        <f aca="false">IF(A581="","",M581+N581)</f>
        <v/>
      </c>
      <c r="P581" s="27" t="str">
        <f aca="false">IF(B581="","",DATE(YEAR(B581),MONTH(B581),1))</f>
        <v/>
      </c>
    </row>
    <row r="582" customFormat="false" ht="15" hidden="false" customHeight="false" outlineLevel="0" collapsed="false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22" t="str">
        <f aca="false">IF(C582="","",IFERROR(INDEX(Parc!$B$2:$B$51,MATCH(C582,Parc!$A$2:$A$51,0)),"Code inconnu"))</f>
        <v/>
      </c>
      <c r="M582" s="37" t="n">
        <f aca="false">IF(J582="",0,K582*IFERROR(INDEX(Listes!$G$2:$G$21,MATCH(J582,Listes!$E$2:$E$21,0)),0))</f>
        <v>0</v>
      </c>
      <c r="N582" s="8"/>
      <c r="O582" s="37" t="str">
        <f aca="false">IF(A582="","",M582+N582)</f>
        <v/>
      </c>
      <c r="P582" s="27" t="str">
        <f aca="false">IF(B582="","",DATE(YEAR(B582),MONTH(B582),1))</f>
        <v/>
      </c>
    </row>
    <row r="583" customFormat="false" ht="15" hidden="false" customHeight="false" outlineLevel="0" collapsed="false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22" t="str">
        <f aca="false">IF(C583="","",IFERROR(INDEX(Parc!$B$2:$B$51,MATCH(C583,Parc!$A$2:$A$51,0)),"Code inconnu"))</f>
        <v/>
      </c>
      <c r="M583" s="37" t="n">
        <f aca="false">IF(J583="",0,K583*IFERROR(INDEX(Listes!$G$2:$G$21,MATCH(J583,Listes!$E$2:$E$21,0)),0))</f>
        <v>0</v>
      </c>
      <c r="N583" s="8"/>
      <c r="O583" s="37" t="str">
        <f aca="false">IF(A583="","",M583+N583)</f>
        <v/>
      </c>
      <c r="P583" s="27" t="str">
        <f aca="false">IF(B583="","",DATE(YEAR(B583),MONTH(B583),1))</f>
        <v/>
      </c>
    </row>
    <row r="584" customFormat="false" ht="15" hidden="false" customHeight="false" outlineLevel="0" collapsed="false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22" t="str">
        <f aca="false">IF(C584="","",IFERROR(INDEX(Parc!$B$2:$B$51,MATCH(C584,Parc!$A$2:$A$51,0)),"Code inconnu"))</f>
        <v/>
      </c>
      <c r="M584" s="37" t="n">
        <f aca="false">IF(J584="",0,K584*IFERROR(INDEX(Listes!$G$2:$G$21,MATCH(J584,Listes!$E$2:$E$21,0)),0))</f>
        <v>0</v>
      </c>
      <c r="N584" s="8"/>
      <c r="O584" s="37" t="str">
        <f aca="false">IF(A584="","",M584+N584)</f>
        <v/>
      </c>
      <c r="P584" s="27" t="str">
        <f aca="false">IF(B584="","",DATE(YEAR(B584),MONTH(B584),1))</f>
        <v/>
      </c>
    </row>
    <row r="585" customFormat="false" ht="15" hidden="false" customHeight="false" outlineLevel="0" collapsed="false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22" t="str">
        <f aca="false">IF(C585="","",IFERROR(INDEX(Parc!$B$2:$B$51,MATCH(C585,Parc!$A$2:$A$51,0)),"Code inconnu"))</f>
        <v/>
      </c>
      <c r="M585" s="37" t="n">
        <f aca="false">IF(J585="",0,K585*IFERROR(INDEX(Listes!$G$2:$G$21,MATCH(J585,Listes!$E$2:$E$21,0)),0))</f>
        <v>0</v>
      </c>
      <c r="N585" s="8"/>
      <c r="O585" s="37" t="str">
        <f aca="false">IF(A585="","",M585+N585)</f>
        <v/>
      </c>
      <c r="P585" s="27" t="str">
        <f aca="false">IF(B585="","",DATE(YEAR(B585),MONTH(B585),1))</f>
        <v/>
      </c>
    </row>
    <row r="586" customFormat="false" ht="15" hidden="false" customHeight="false" outlineLevel="0" collapsed="false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22" t="str">
        <f aca="false">IF(C586="","",IFERROR(INDEX(Parc!$B$2:$B$51,MATCH(C586,Parc!$A$2:$A$51,0)),"Code inconnu"))</f>
        <v/>
      </c>
      <c r="M586" s="37" t="n">
        <f aca="false">IF(J586="",0,K586*IFERROR(INDEX(Listes!$G$2:$G$21,MATCH(J586,Listes!$E$2:$E$21,0)),0))</f>
        <v>0</v>
      </c>
      <c r="N586" s="8"/>
      <c r="O586" s="37" t="str">
        <f aca="false">IF(A586="","",M586+N586)</f>
        <v/>
      </c>
      <c r="P586" s="27" t="str">
        <f aca="false">IF(B586="","",DATE(YEAR(B586),MONTH(B586),1))</f>
        <v/>
      </c>
    </row>
    <row r="587" customFormat="false" ht="15" hidden="false" customHeight="false" outlineLevel="0" collapsed="false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22" t="str">
        <f aca="false">IF(C587="","",IFERROR(INDEX(Parc!$B$2:$B$51,MATCH(C587,Parc!$A$2:$A$51,0)),"Code inconnu"))</f>
        <v/>
      </c>
      <c r="M587" s="37" t="n">
        <f aca="false">IF(J587="",0,K587*IFERROR(INDEX(Listes!$G$2:$G$21,MATCH(J587,Listes!$E$2:$E$21,0)),0))</f>
        <v>0</v>
      </c>
      <c r="N587" s="8"/>
      <c r="O587" s="37" t="str">
        <f aca="false">IF(A587="","",M587+N587)</f>
        <v/>
      </c>
      <c r="P587" s="27" t="str">
        <f aca="false">IF(B587="","",DATE(YEAR(B587),MONTH(B587),1))</f>
        <v/>
      </c>
    </row>
    <row r="588" customFormat="false" ht="15" hidden="false" customHeight="false" outlineLevel="0" collapsed="false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22" t="str">
        <f aca="false">IF(C588="","",IFERROR(INDEX(Parc!$B$2:$B$51,MATCH(C588,Parc!$A$2:$A$51,0)),"Code inconnu"))</f>
        <v/>
      </c>
      <c r="M588" s="37" t="n">
        <f aca="false">IF(J588="",0,K588*IFERROR(INDEX(Listes!$G$2:$G$21,MATCH(J588,Listes!$E$2:$E$21,0)),0))</f>
        <v>0</v>
      </c>
      <c r="N588" s="8"/>
      <c r="O588" s="37" t="str">
        <f aca="false">IF(A588="","",M588+N588)</f>
        <v/>
      </c>
      <c r="P588" s="27" t="str">
        <f aca="false">IF(B588="","",DATE(YEAR(B588),MONTH(B588),1))</f>
        <v/>
      </c>
    </row>
    <row r="589" customFormat="false" ht="15" hidden="false" customHeight="false" outlineLevel="0" collapsed="false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22" t="str">
        <f aca="false">IF(C589="","",IFERROR(INDEX(Parc!$B$2:$B$51,MATCH(C589,Parc!$A$2:$A$51,0)),"Code inconnu"))</f>
        <v/>
      </c>
      <c r="M589" s="37" t="n">
        <f aca="false">IF(J589="",0,K589*IFERROR(INDEX(Listes!$G$2:$G$21,MATCH(J589,Listes!$E$2:$E$21,0)),0))</f>
        <v>0</v>
      </c>
      <c r="N589" s="8"/>
      <c r="O589" s="37" t="str">
        <f aca="false">IF(A589="","",M589+N589)</f>
        <v/>
      </c>
      <c r="P589" s="27" t="str">
        <f aca="false">IF(B589="","",DATE(YEAR(B589),MONTH(B589),1))</f>
        <v/>
      </c>
    </row>
    <row r="590" customFormat="false" ht="15" hidden="false" customHeight="false" outlineLevel="0" collapsed="false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22" t="str">
        <f aca="false">IF(C590="","",IFERROR(INDEX(Parc!$B$2:$B$51,MATCH(C590,Parc!$A$2:$A$51,0)),"Code inconnu"))</f>
        <v/>
      </c>
      <c r="M590" s="37" t="n">
        <f aca="false">IF(J590="",0,K590*IFERROR(INDEX(Listes!$G$2:$G$21,MATCH(J590,Listes!$E$2:$E$21,0)),0))</f>
        <v>0</v>
      </c>
      <c r="N590" s="8"/>
      <c r="O590" s="37" t="str">
        <f aca="false">IF(A590="","",M590+N590)</f>
        <v/>
      </c>
      <c r="P590" s="27" t="str">
        <f aca="false">IF(B590="","",DATE(YEAR(B590),MONTH(B590),1))</f>
        <v/>
      </c>
    </row>
    <row r="591" customFormat="false" ht="15" hidden="false" customHeight="false" outlineLevel="0" collapsed="false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22" t="str">
        <f aca="false">IF(C591="","",IFERROR(INDEX(Parc!$B$2:$B$51,MATCH(C591,Parc!$A$2:$A$51,0)),"Code inconnu"))</f>
        <v/>
      </c>
      <c r="M591" s="37" t="n">
        <f aca="false">IF(J591="",0,K591*IFERROR(INDEX(Listes!$G$2:$G$21,MATCH(J591,Listes!$E$2:$E$21,0)),0))</f>
        <v>0</v>
      </c>
      <c r="N591" s="8"/>
      <c r="O591" s="37" t="str">
        <f aca="false">IF(A591="","",M591+N591)</f>
        <v/>
      </c>
      <c r="P591" s="27" t="str">
        <f aca="false">IF(B591="","",DATE(YEAR(B591),MONTH(B591),1))</f>
        <v/>
      </c>
    </row>
    <row r="592" customFormat="false" ht="15" hidden="false" customHeight="false" outlineLevel="0" collapsed="false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22" t="str">
        <f aca="false">IF(C592="","",IFERROR(INDEX(Parc!$B$2:$B$51,MATCH(C592,Parc!$A$2:$A$51,0)),"Code inconnu"))</f>
        <v/>
      </c>
      <c r="M592" s="37" t="n">
        <f aca="false">IF(J592="",0,K592*IFERROR(INDEX(Listes!$G$2:$G$21,MATCH(J592,Listes!$E$2:$E$21,0)),0))</f>
        <v>0</v>
      </c>
      <c r="N592" s="8"/>
      <c r="O592" s="37" t="str">
        <f aca="false">IF(A592="","",M592+N592)</f>
        <v/>
      </c>
      <c r="P592" s="27" t="str">
        <f aca="false">IF(B592="","",DATE(YEAR(B592),MONTH(B592),1))</f>
        <v/>
      </c>
    </row>
    <row r="593" customFormat="false" ht="15" hidden="false" customHeight="false" outlineLevel="0" collapsed="false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22" t="str">
        <f aca="false">IF(C593="","",IFERROR(INDEX(Parc!$B$2:$B$51,MATCH(C593,Parc!$A$2:$A$51,0)),"Code inconnu"))</f>
        <v/>
      </c>
      <c r="M593" s="37" t="n">
        <f aca="false">IF(J593="",0,K593*IFERROR(INDEX(Listes!$G$2:$G$21,MATCH(J593,Listes!$E$2:$E$21,0)),0))</f>
        <v>0</v>
      </c>
      <c r="N593" s="8"/>
      <c r="O593" s="37" t="str">
        <f aca="false">IF(A593="","",M593+N593)</f>
        <v/>
      </c>
      <c r="P593" s="27" t="str">
        <f aca="false">IF(B593="","",DATE(YEAR(B593),MONTH(B593),1))</f>
        <v/>
      </c>
    </row>
    <row r="594" customFormat="false" ht="15" hidden="false" customHeight="false" outlineLevel="0" collapsed="false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22" t="str">
        <f aca="false">IF(C594="","",IFERROR(INDEX(Parc!$B$2:$B$51,MATCH(C594,Parc!$A$2:$A$51,0)),"Code inconnu"))</f>
        <v/>
      </c>
      <c r="M594" s="37" t="n">
        <f aca="false">IF(J594="",0,K594*IFERROR(INDEX(Listes!$G$2:$G$21,MATCH(J594,Listes!$E$2:$E$21,0)),0))</f>
        <v>0</v>
      </c>
      <c r="N594" s="8"/>
      <c r="O594" s="37" t="str">
        <f aca="false">IF(A594="","",M594+N594)</f>
        <v/>
      </c>
      <c r="P594" s="27" t="str">
        <f aca="false">IF(B594="","",DATE(YEAR(B594),MONTH(B594),1))</f>
        <v/>
      </c>
    </row>
    <row r="595" customFormat="false" ht="15" hidden="false" customHeight="false" outlineLevel="0" collapsed="false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22" t="str">
        <f aca="false">IF(C595="","",IFERROR(INDEX(Parc!$B$2:$B$51,MATCH(C595,Parc!$A$2:$A$51,0)),"Code inconnu"))</f>
        <v/>
      </c>
      <c r="M595" s="37" t="n">
        <f aca="false">IF(J595="",0,K595*IFERROR(INDEX(Listes!$G$2:$G$21,MATCH(J595,Listes!$E$2:$E$21,0)),0))</f>
        <v>0</v>
      </c>
      <c r="N595" s="8"/>
      <c r="O595" s="37" t="str">
        <f aca="false">IF(A595="","",M595+N595)</f>
        <v/>
      </c>
      <c r="P595" s="27" t="str">
        <f aca="false">IF(B595="","",DATE(YEAR(B595),MONTH(B595),1))</f>
        <v/>
      </c>
    </row>
    <row r="596" customFormat="false" ht="15" hidden="false" customHeight="false" outlineLevel="0" collapsed="false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22" t="str">
        <f aca="false">IF(C596="","",IFERROR(INDEX(Parc!$B$2:$B$51,MATCH(C596,Parc!$A$2:$A$51,0)),"Code inconnu"))</f>
        <v/>
      </c>
      <c r="M596" s="37" t="n">
        <f aca="false">IF(J596="",0,K596*IFERROR(INDEX(Listes!$G$2:$G$21,MATCH(J596,Listes!$E$2:$E$21,0)),0))</f>
        <v>0</v>
      </c>
      <c r="N596" s="8"/>
      <c r="O596" s="37" t="str">
        <f aca="false">IF(A596="","",M596+N596)</f>
        <v/>
      </c>
      <c r="P596" s="27" t="str">
        <f aca="false">IF(B596="","",DATE(YEAR(B596),MONTH(B596),1))</f>
        <v/>
      </c>
    </row>
    <row r="597" customFormat="false" ht="15" hidden="false" customHeight="false" outlineLevel="0" collapsed="false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22" t="str">
        <f aca="false">IF(C597="","",IFERROR(INDEX(Parc!$B$2:$B$51,MATCH(C597,Parc!$A$2:$A$51,0)),"Code inconnu"))</f>
        <v/>
      </c>
      <c r="M597" s="37" t="n">
        <f aca="false">IF(J597="",0,K597*IFERROR(INDEX(Listes!$G$2:$G$21,MATCH(J597,Listes!$E$2:$E$21,0)),0))</f>
        <v>0</v>
      </c>
      <c r="N597" s="8"/>
      <c r="O597" s="37" t="str">
        <f aca="false">IF(A597="","",M597+N597)</f>
        <v/>
      </c>
      <c r="P597" s="27" t="str">
        <f aca="false">IF(B597="","",DATE(YEAR(B597),MONTH(B597),1))</f>
        <v/>
      </c>
    </row>
    <row r="598" customFormat="false" ht="15" hidden="false" customHeight="false" outlineLevel="0" collapsed="false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22" t="str">
        <f aca="false">IF(C598="","",IFERROR(INDEX(Parc!$B$2:$B$51,MATCH(C598,Parc!$A$2:$A$51,0)),"Code inconnu"))</f>
        <v/>
      </c>
      <c r="M598" s="37" t="n">
        <f aca="false">IF(J598="",0,K598*IFERROR(INDEX(Listes!$G$2:$G$21,MATCH(J598,Listes!$E$2:$E$21,0)),0))</f>
        <v>0</v>
      </c>
      <c r="N598" s="8"/>
      <c r="O598" s="37" t="str">
        <f aca="false">IF(A598="","",M598+N598)</f>
        <v/>
      </c>
      <c r="P598" s="27" t="str">
        <f aca="false">IF(B598="","",DATE(YEAR(B598),MONTH(B598),1))</f>
        <v/>
      </c>
    </row>
    <row r="599" customFormat="false" ht="15" hidden="false" customHeight="false" outlineLevel="0" collapsed="false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22" t="str">
        <f aca="false">IF(C599="","",IFERROR(INDEX(Parc!$B$2:$B$51,MATCH(C599,Parc!$A$2:$A$51,0)),"Code inconnu"))</f>
        <v/>
      </c>
      <c r="M599" s="37" t="n">
        <f aca="false">IF(J599="",0,K599*IFERROR(INDEX(Listes!$G$2:$G$21,MATCH(J599,Listes!$E$2:$E$21,0)),0))</f>
        <v>0</v>
      </c>
      <c r="N599" s="8"/>
      <c r="O599" s="37" t="str">
        <f aca="false">IF(A599="","",M599+N599)</f>
        <v/>
      </c>
      <c r="P599" s="27" t="str">
        <f aca="false">IF(B599="","",DATE(YEAR(B599),MONTH(B599),1))</f>
        <v/>
      </c>
    </row>
    <row r="600" customFormat="false" ht="15" hidden="false" customHeight="false" outlineLevel="0" collapsed="false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22" t="str">
        <f aca="false">IF(C600="","",IFERROR(INDEX(Parc!$B$2:$B$51,MATCH(C600,Parc!$A$2:$A$51,0)),"Code inconnu"))</f>
        <v/>
      </c>
      <c r="M600" s="37" t="n">
        <f aca="false">IF(J600="",0,K600*IFERROR(INDEX(Listes!$G$2:$G$21,MATCH(J600,Listes!$E$2:$E$21,0)),0))</f>
        <v>0</v>
      </c>
      <c r="N600" s="8"/>
      <c r="O600" s="37" t="str">
        <f aca="false">IF(A600="","",M600+N600)</f>
        <v/>
      </c>
      <c r="P600" s="27" t="str">
        <f aca="false">IF(B600="","",DATE(YEAR(B600),MONTH(B600),1))</f>
        <v/>
      </c>
    </row>
    <row r="601" customFormat="false" ht="15" hidden="false" customHeight="false" outlineLevel="0" collapsed="false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22" t="str">
        <f aca="false">IF(C601="","",IFERROR(INDEX(Parc!$B$2:$B$51,MATCH(C601,Parc!$A$2:$A$51,0)),"Code inconnu"))</f>
        <v/>
      </c>
      <c r="M601" s="37" t="n">
        <f aca="false">IF(J601="",0,K601*IFERROR(INDEX(Listes!$G$2:$G$21,MATCH(J601,Listes!$E$2:$E$21,0)),0))</f>
        <v>0</v>
      </c>
      <c r="N601" s="8"/>
      <c r="O601" s="37" t="str">
        <f aca="false">IF(A601="","",M601+N601)</f>
        <v/>
      </c>
      <c r="P601" s="27" t="str">
        <f aca="false">IF(B601="","",DATE(YEAR(B601),MONTH(B601),1))</f>
        <v/>
      </c>
    </row>
    <row r="602" customFormat="false" ht="15" hidden="false" customHeight="false" outlineLevel="0" collapsed="false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22" t="str">
        <f aca="false">IF(C602="","",IFERROR(INDEX(Parc!$B$2:$B$51,MATCH(C602,Parc!$A$2:$A$51,0)),"Code inconnu"))</f>
        <v/>
      </c>
      <c r="M602" s="37" t="n">
        <f aca="false">IF(J602="",0,K602*IFERROR(INDEX(Listes!$G$2:$G$21,MATCH(J602,Listes!$E$2:$E$21,0)),0))</f>
        <v>0</v>
      </c>
      <c r="N602" s="8"/>
      <c r="O602" s="37" t="str">
        <f aca="false">IF(A602="","",M602+N602)</f>
        <v/>
      </c>
      <c r="P602" s="27" t="str">
        <f aca="false">IF(B602="","",DATE(YEAR(B602),MONTH(B602),1))</f>
        <v/>
      </c>
    </row>
    <row r="603" customFormat="false" ht="15" hidden="false" customHeight="false" outlineLevel="0" collapsed="false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22" t="str">
        <f aca="false">IF(C603="","",IFERROR(INDEX(Parc!$B$2:$B$51,MATCH(C603,Parc!$A$2:$A$51,0)),"Code inconnu"))</f>
        <v/>
      </c>
      <c r="M603" s="37" t="n">
        <f aca="false">IF(J603="",0,K603*IFERROR(INDEX(Listes!$G$2:$G$21,MATCH(J603,Listes!$E$2:$E$21,0)),0))</f>
        <v>0</v>
      </c>
      <c r="N603" s="8"/>
      <c r="O603" s="37" t="str">
        <f aca="false">IF(A603="","",M603+N603)</f>
        <v/>
      </c>
      <c r="P603" s="27" t="str">
        <f aca="false">IF(B603="","",DATE(YEAR(B603),MONTH(B603),1))</f>
        <v/>
      </c>
    </row>
    <row r="604" customFormat="false" ht="15" hidden="false" customHeight="false" outlineLevel="0" collapsed="false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22" t="str">
        <f aca="false">IF(C604="","",IFERROR(INDEX(Parc!$B$2:$B$51,MATCH(C604,Parc!$A$2:$A$51,0)),"Code inconnu"))</f>
        <v/>
      </c>
      <c r="M604" s="37" t="n">
        <f aca="false">IF(J604="",0,K604*IFERROR(INDEX(Listes!$G$2:$G$21,MATCH(J604,Listes!$E$2:$E$21,0)),0))</f>
        <v>0</v>
      </c>
      <c r="N604" s="8"/>
      <c r="O604" s="37" t="str">
        <f aca="false">IF(A604="","",M604+N604)</f>
        <v/>
      </c>
      <c r="P604" s="27" t="str">
        <f aca="false">IF(B604="","",DATE(YEAR(B604),MONTH(B604),1))</f>
        <v/>
      </c>
    </row>
    <row r="605" customFormat="false" ht="15" hidden="false" customHeight="false" outlineLevel="0" collapsed="false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22" t="str">
        <f aca="false">IF(C605="","",IFERROR(INDEX(Parc!$B$2:$B$51,MATCH(C605,Parc!$A$2:$A$51,0)),"Code inconnu"))</f>
        <v/>
      </c>
      <c r="M605" s="37" t="n">
        <f aca="false">IF(J605="",0,K605*IFERROR(INDEX(Listes!$G$2:$G$21,MATCH(J605,Listes!$E$2:$E$21,0)),0))</f>
        <v>0</v>
      </c>
      <c r="N605" s="8"/>
      <c r="O605" s="37" t="str">
        <f aca="false">IF(A605="","",M605+N605)</f>
        <v/>
      </c>
      <c r="P605" s="27" t="str">
        <f aca="false">IF(B605="","",DATE(YEAR(B605),MONTH(B605),1))</f>
        <v/>
      </c>
    </row>
    <row r="606" customFormat="false" ht="15" hidden="false" customHeight="false" outlineLevel="0" collapsed="false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22" t="str">
        <f aca="false">IF(C606="","",IFERROR(INDEX(Parc!$B$2:$B$51,MATCH(C606,Parc!$A$2:$A$51,0)),"Code inconnu"))</f>
        <v/>
      </c>
      <c r="M606" s="37" t="n">
        <f aca="false">IF(J606="",0,K606*IFERROR(INDEX(Listes!$G$2:$G$21,MATCH(J606,Listes!$E$2:$E$21,0)),0))</f>
        <v>0</v>
      </c>
      <c r="N606" s="8"/>
      <c r="O606" s="37" t="str">
        <f aca="false">IF(A606="","",M606+N606)</f>
        <v/>
      </c>
      <c r="P606" s="27" t="str">
        <f aca="false">IF(B606="","",DATE(YEAR(B606),MONTH(B606),1))</f>
        <v/>
      </c>
    </row>
    <row r="607" customFormat="false" ht="15" hidden="false" customHeight="false" outlineLevel="0" collapsed="false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22" t="str">
        <f aca="false">IF(C607="","",IFERROR(INDEX(Parc!$B$2:$B$51,MATCH(C607,Parc!$A$2:$A$51,0)),"Code inconnu"))</f>
        <v/>
      </c>
      <c r="M607" s="37" t="n">
        <f aca="false">IF(J607="",0,K607*IFERROR(INDEX(Listes!$G$2:$G$21,MATCH(J607,Listes!$E$2:$E$21,0)),0))</f>
        <v>0</v>
      </c>
      <c r="N607" s="8"/>
      <c r="O607" s="37" t="str">
        <f aca="false">IF(A607="","",M607+N607)</f>
        <v/>
      </c>
      <c r="P607" s="27" t="str">
        <f aca="false">IF(B607="","",DATE(YEAR(B607),MONTH(B607),1))</f>
        <v/>
      </c>
    </row>
    <row r="608" customFormat="false" ht="15" hidden="false" customHeight="false" outlineLevel="0" collapsed="false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22" t="str">
        <f aca="false">IF(C608="","",IFERROR(INDEX(Parc!$B$2:$B$51,MATCH(C608,Parc!$A$2:$A$51,0)),"Code inconnu"))</f>
        <v/>
      </c>
      <c r="M608" s="37" t="n">
        <f aca="false">IF(J608="",0,K608*IFERROR(INDEX(Listes!$G$2:$G$21,MATCH(J608,Listes!$E$2:$E$21,0)),0))</f>
        <v>0</v>
      </c>
      <c r="N608" s="8"/>
      <c r="O608" s="37" t="str">
        <f aca="false">IF(A608="","",M608+N608)</f>
        <v/>
      </c>
      <c r="P608" s="27" t="str">
        <f aca="false">IF(B608="","",DATE(YEAR(B608),MONTH(B608),1))</f>
        <v/>
      </c>
    </row>
    <row r="609" customFormat="false" ht="15" hidden="false" customHeight="false" outlineLevel="0" collapsed="false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22" t="str">
        <f aca="false">IF(C609="","",IFERROR(INDEX(Parc!$B$2:$B$51,MATCH(C609,Parc!$A$2:$A$51,0)),"Code inconnu"))</f>
        <v/>
      </c>
      <c r="M609" s="37" t="n">
        <f aca="false">IF(J609="",0,K609*IFERROR(INDEX(Listes!$G$2:$G$21,MATCH(J609,Listes!$E$2:$E$21,0)),0))</f>
        <v>0</v>
      </c>
      <c r="N609" s="8"/>
      <c r="O609" s="37" t="str">
        <f aca="false">IF(A609="","",M609+N609)</f>
        <v/>
      </c>
      <c r="P609" s="27" t="str">
        <f aca="false">IF(B609="","",DATE(YEAR(B609),MONTH(B609),1))</f>
        <v/>
      </c>
    </row>
    <row r="610" customFormat="false" ht="15" hidden="false" customHeight="false" outlineLevel="0" collapsed="false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22" t="str">
        <f aca="false">IF(C610="","",IFERROR(INDEX(Parc!$B$2:$B$51,MATCH(C610,Parc!$A$2:$A$51,0)),"Code inconnu"))</f>
        <v/>
      </c>
      <c r="M610" s="37" t="n">
        <f aca="false">IF(J610="",0,K610*IFERROR(INDEX(Listes!$G$2:$G$21,MATCH(J610,Listes!$E$2:$E$21,0)),0))</f>
        <v>0</v>
      </c>
      <c r="N610" s="8"/>
      <c r="O610" s="37" t="str">
        <f aca="false">IF(A610="","",M610+N610)</f>
        <v/>
      </c>
      <c r="P610" s="27" t="str">
        <f aca="false">IF(B610="","",DATE(YEAR(B610),MONTH(B610),1))</f>
        <v/>
      </c>
    </row>
    <row r="611" customFormat="false" ht="15" hidden="false" customHeight="false" outlineLevel="0" collapsed="false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22" t="str">
        <f aca="false">IF(C611="","",IFERROR(INDEX(Parc!$B$2:$B$51,MATCH(C611,Parc!$A$2:$A$51,0)),"Code inconnu"))</f>
        <v/>
      </c>
      <c r="M611" s="37" t="n">
        <f aca="false">IF(J611="",0,K611*IFERROR(INDEX(Listes!$G$2:$G$21,MATCH(J611,Listes!$E$2:$E$21,0)),0))</f>
        <v>0</v>
      </c>
      <c r="N611" s="8"/>
      <c r="O611" s="37" t="str">
        <f aca="false">IF(A611="","",M611+N611)</f>
        <v/>
      </c>
      <c r="P611" s="27" t="str">
        <f aca="false">IF(B611="","",DATE(YEAR(B611),MONTH(B611),1))</f>
        <v/>
      </c>
    </row>
    <row r="612" customFormat="false" ht="15" hidden="false" customHeight="false" outlineLevel="0" collapsed="false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22" t="str">
        <f aca="false">IF(C612="","",IFERROR(INDEX(Parc!$B$2:$B$51,MATCH(C612,Parc!$A$2:$A$51,0)),"Code inconnu"))</f>
        <v/>
      </c>
      <c r="M612" s="37" t="n">
        <f aca="false">IF(J612="",0,K612*IFERROR(INDEX(Listes!$G$2:$G$21,MATCH(J612,Listes!$E$2:$E$21,0)),0))</f>
        <v>0</v>
      </c>
      <c r="N612" s="8"/>
      <c r="O612" s="37" t="str">
        <f aca="false">IF(A612="","",M612+N612)</f>
        <v/>
      </c>
      <c r="P612" s="27" t="str">
        <f aca="false">IF(B612="","",DATE(YEAR(B612),MONTH(B612),1))</f>
        <v/>
      </c>
    </row>
    <row r="613" customFormat="false" ht="15" hidden="false" customHeight="false" outlineLevel="0" collapsed="false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22" t="str">
        <f aca="false">IF(C613="","",IFERROR(INDEX(Parc!$B$2:$B$51,MATCH(C613,Parc!$A$2:$A$51,0)),"Code inconnu"))</f>
        <v/>
      </c>
      <c r="M613" s="37" t="n">
        <f aca="false">IF(J613="",0,K613*IFERROR(INDEX(Listes!$G$2:$G$21,MATCH(J613,Listes!$E$2:$E$21,0)),0))</f>
        <v>0</v>
      </c>
      <c r="N613" s="8"/>
      <c r="O613" s="37" t="str">
        <f aca="false">IF(A613="","",M613+N613)</f>
        <v/>
      </c>
      <c r="P613" s="27" t="str">
        <f aca="false">IF(B613="","",DATE(YEAR(B613),MONTH(B613),1))</f>
        <v/>
      </c>
    </row>
    <row r="614" customFormat="false" ht="15" hidden="false" customHeight="false" outlineLevel="0" collapsed="false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22" t="str">
        <f aca="false">IF(C614="","",IFERROR(INDEX(Parc!$B$2:$B$51,MATCH(C614,Parc!$A$2:$A$51,0)),"Code inconnu"))</f>
        <v/>
      </c>
      <c r="M614" s="37" t="n">
        <f aca="false">IF(J614="",0,K614*IFERROR(INDEX(Listes!$G$2:$G$21,MATCH(J614,Listes!$E$2:$E$21,0)),0))</f>
        <v>0</v>
      </c>
      <c r="N614" s="8"/>
      <c r="O614" s="37" t="str">
        <f aca="false">IF(A614="","",M614+N614)</f>
        <v/>
      </c>
      <c r="P614" s="27" t="str">
        <f aca="false">IF(B614="","",DATE(YEAR(B614),MONTH(B614),1))</f>
        <v/>
      </c>
    </row>
    <row r="615" customFormat="false" ht="15" hidden="false" customHeight="false" outlineLevel="0" collapsed="false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22" t="str">
        <f aca="false">IF(C615="","",IFERROR(INDEX(Parc!$B$2:$B$51,MATCH(C615,Parc!$A$2:$A$51,0)),"Code inconnu"))</f>
        <v/>
      </c>
      <c r="M615" s="37" t="n">
        <f aca="false">IF(J615="",0,K615*IFERROR(INDEX(Listes!$G$2:$G$21,MATCH(J615,Listes!$E$2:$E$21,0)),0))</f>
        <v>0</v>
      </c>
      <c r="N615" s="8"/>
      <c r="O615" s="37" t="str">
        <f aca="false">IF(A615="","",M615+N615)</f>
        <v/>
      </c>
      <c r="P615" s="27" t="str">
        <f aca="false">IF(B615="","",DATE(YEAR(B615),MONTH(B615),1))</f>
        <v/>
      </c>
    </row>
    <row r="616" customFormat="false" ht="15" hidden="false" customHeight="false" outlineLevel="0" collapsed="false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22" t="str">
        <f aca="false">IF(C616="","",IFERROR(INDEX(Parc!$B$2:$B$51,MATCH(C616,Parc!$A$2:$A$51,0)),"Code inconnu"))</f>
        <v/>
      </c>
      <c r="M616" s="37" t="n">
        <f aca="false">IF(J616="",0,K616*IFERROR(INDEX(Listes!$G$2:$G$21,MATCH(J616,Listes!$E$2:$E$21,0)),0))</f>
        <v>0</v>
      </c>
      <c r="N616" s="8"/>
      <c r="O616" s="37" t="str">
        <f aca="false">IF(A616="","",M616+N616)</f>
        <v/>
      </c>
      <c r="P616" s="27" t="str">
        <f aca="false">IF(B616="","",DATE(YEAR(B616),MONTH(B616),1))</f>
        <v/>
      </c>
    </row>
    <row r="617" customFormat="false" ht="15" hidden="false" customHeight="false" outlineLevel="0" collapsed="false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22" t="str">
        <f aca="false">IF(C617="","",IFERROR(INDEX(Parc!$B$2:$B$51,MATCH(C617,Parc!$A$2:$A$51,0)),"Code inconnu"))</f>
        <v/>
      </c>
      <c r="M617" s="37" t="n">
        <f aca="false">IF(J617="",0,K617*IFERROR(INDEX(Listes!$G$2:$G$21,MATCH(J617,Listes!$E$2:$E$21,0)),0))</f>
        <v>0</v>
      </c>
      <c r="N617" s="8"/>
      <c r="O617" s="37" t="str">
        <f aca="false">IF(A617="","",M617+N617)</f>
        <v/>
      </c>
      <c r="P617" s="27" t="str">
        <f aca="false">IF(B617="","",DATE(YEAR(B617),MONTH(B617),1))</f>
        <v/>
      </c>
    </row>
    <row r="618" customFormat="false" ht="15" hidden="false" customHeight="false" outlineLevel="0" collapsed="false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22" t="str">
        <f aca="false">IF(C618="","",IFERROR(INDEX(Parc!$B$2:$B$51,MATCH(C618,Parc!$A$2:$A$51,0)),"Code inconnu"))</f>
        <v/>
      </c>
      <c r="M618" s="37" t="n">
        <f aca="false">IF(J618="",0,K618*IFERROR(INDEX(Listes!$G$2:$G$21,MATCH(J618,Listes!$E$2:$E$21,0)),0))</f>
        <v>0</v>
      </c>
      <c r="N618" s="8"/>
      <c r="O618" s="37" t="str">
        <f aca="false">IF(A618="","",M618+N618)</f>
        <v/>
      </c>
      <c r="P618" s="27" t="str">
        <f aca="false">IF(B618="","",DATE(YEAR(B618),MONTH(B618),1))</f>
        <v/>
      </c>
    </row>
    <row r="619" customFormat="false" ht="15" hidden="false" customHeight="false" outlineLevel="0" collapsed="false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22" t="str">
        <f aca="false">IF(C619="","",IFERROR(INDEX(Parc!$B$2:$B$51,MATCH(C619,Parc!$A$2:$A$51,0)),"Code inconnu"))</f>
        <v/>
      </c>
      <c r="M619" s="37" t="n">
        <f aca="false">IF(J619="",0,K619*IFERROR(INDEX(Listes!$G$2:$G$21,MATCH(J619,Listes!$E$2:$E$21,0)),0))</f>
        <v>0</v>
      </c>
      <c r="N619" s="8"/>
      <c r="O619" s="37" t="str">
        <f aca="false">IF(A619="","",M619+N619)</f>
        <v/>
      </c>
      <c r="P619" s="27" t="str">
        <f aca="false">IF(B619="","",DATE(YEAR(B619),MONTH(B619),1))</f>
        <v/>
      </c>
    </row>
    <row r="620" customFormat="false" ht="15" hidden="false" customHeight="false" outlineLevel="0" collapsed="false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22" t="str">
        <f aca="false">IF(C620="","",IFERROR(INDEX(Parc!$B$2:$B$51,MATCH(C620,Parc!$A$2:$A$51,0)),"Code inconnu"))</f>
        <v/>
      </c>
      <c r="M620" s="37" t="n">
        <f aca="false">IF(J620="",0,K620*IFERROR(INDEX(Listes!$G$2:$G$21,MATCH(J620,Listes!$E$2:$E$21,0)),0))</f>
        <v>0</v>
      </c>
      <c r="N620" s="8"/>
      <c r="O620" s="37" t="str">
        <f aca="false">IF(A620="","",M620+N620)</f>
        <v/>
      </c>
      <c r="P620" s="27" t="str">
        <f aca="false">IF(B620="","",DATE(YEAR(B620),MONTH(B620),1))</f>
        <v/>
      </c>
    </row>
    <row r="621" customFormat="false" ht="15" hidden="false" customHeight="false" outlineLevel="0" collapsed="false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22" t="str">
        <f aca="false">IF(C621="","",IFERROR(INDEX(Parc!$B$2:$B$51,MATCH(C621,Parc!$A$2:$A$51,0)),"Code inconnu"))</f>
        <v/>
      </c>
      <c r="M621" s="37" t="n">
        <f aca="false">IF(J621="",0,K621*IFERROR(INDEX(Listes!$G$2:$G$21,MATCH(J621,Listes!$E$2:$E$21,0)),0))</f>
        <v>0</v>
      </c>
      <c r="N621" s="8"/>
      <c r="O621" s="37" t="str">
        <f aca="false">IF(A621="","",M621+N621)</f>
        <v/>
      </c>
      <c r="P621" s="27" t="str">
        <f aca="false">IF(B621="","",DATE(YEAR(B621),MONTH(B621),1))</f>
        <v/>
      </c>
    </row>
    <row r="622" customFormat="false" ht="15" hidden="false" customHeight="false" outlineLevel="0" collapsed="false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22" t="str">
        <f aca="false">IF(C622="","",IFERROR(INDEX(Parc!$B$2:$B$51,MATCH(C622,Parc!$A$2:$A$51,0)),"Code inconnu"))</f>
        <v/>
      </c>
      <c r="M622" s="37" t="n">
        <f aca="false">IF(J622="",0,K622*IFERROR(INDEX(Listes!$G$2:$G$21,MATCH(J622,Listes!$E$2:$E$21,0)),0))</f>
        <v>0</v>
      </c>
      <c r="N622" s="8"/>
      <c r="O622" s="37" t="str">
        <f aca="false">IF(A622="","",M622+N622)</f>
        <v/>
      </c>
      <c r="P622" s="27" t="str">
        <f aca="false">IF(B622="","",DATE(YEAR(B622),MONTH(B622),1))</f>
        <v/>
      </c>
    </row>
    <row r="623" customFormat="false" ht="15" hidden="false" customHeight="false" outlineLevel="0" collapsed="false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22" t="str">
        <f aca="false">IF(C623="","",IFERROR(INDEX(Parc!$B$2:$B$51,MATCH(C623,Parc!$A$2:$A$51,0)),"Code inconnu"))</f>
        <v/>
      </c>
      <c r="M623" s="37" t="n">
        <f aca="false">IF(J623="",0,K623*IFERROR(INDEX(Listes!$G$2:$G$21,MATCH(J623,Listes!$E$2:$E$21,0)),0))</f>
        <v>0</v>
      </c>
      <c r="N623" s="8"/>
      <c r="O623" s="37" t="str">
        <f aca="false">IF(A623="","",M623+N623)</f>
        <v/>
      </c>
      <c r="P623" s="27" t="str">
        <f aca="false">IF(B623="","",DATE(YEAR(B623),MONTH(B623),1))</f>
        <v/>
      </c>
    </row>
    <row r="624" customFormat="false" ht="15" hidden="false" customHeight="false" outlineLevel="0" collapsed="false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22" t="str">
        <f aca="false">IF(C624="","",IFERROR(INDEX(Parc!$B$2:$B$51,MATCH(C624,Parc!$A$2:$A$51,0)),"Code inconnu"))</f>
        <v/>
      </c>
      <c r="M624" s="37" t="n">
        <f aca="false">IF(J624="",0,K624*IFERROR(INDEX(Listes!$G$2:$G$21,MATCH(J624,Listes!$E$2:$E$21,0)),0))</f>
        <v>0</v>
      </c>
      <c r="N624" s="8"/>
      <c r="O624" s="37" t="str">
        <f aca="false">IF(A624="","",M624+N624)</f>
        <v/>
      </c>
      <c r="P624" s="27" t="str">
        <f aca="false">IF(B624="","",DATE(YEAR(B624),MONTH(B624),1))</f>
        <v/>
      </c>
    </row>
    <row r="625" customFormat="false" ht="15" hidden="false" customHeight="false" outlineLevel="0" collapsed="false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22" t="str">
        <f aca="false">IF(C625="","",IFERROR(INDEX(Parc!$B$2:$B$51,MATCH(C625,Parc!$A$2:$A$51,0)),"Code inconnu"))</f>
        <v/>
      </c>
      <c r="M625" s="37" t="n">
        <f aca="false">IF(J625="",0,K625*IFERROR(INDEX(Listes!$G$2:$G$21,MATCH(J625,Listes!$E$2:$E$21,0)),0))</f>
        <v>0</v>
      </c>
      <c r="N625" s="8"/>
      <c r="O625" s="37" t="str">
        <f aca="false">IF(A625="","",M625+N625)</f>
        <v/>
      </c>
      <c r="P625" s="27" t="str">
        <f aca="false">IF(B625="","",DATE(YEAR(B625),MONTH(B625),1))</f>
        <v/>
      </c>
    </row>
    <row r="626" customFormat="false" ht="15" hidden="false" customHeight="false" outlineLevel="0" collapsed="false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22" t="str">
        <f aca="false">IF(C626="","",IFERROR(INDEX(Parc!$B$2:$B$51,MATCH(C626,Parc!$A$2:$A$51,0)),"Code inconnu"))</f>
        <v/>
      </c>
      <c r="M626" s="37" t="n">
        <f aca="false">IF(J626="",0,K626*IFERROR(INDEX(Listes!$G$2:$G$21,MATCH(J626,Listes!$E$2:$E$21,0)),0))</f>
        <v>0</v>
      </c>
      <c r="N626" s="8"/>
      <c r="O626" s="37" t="str">
        <f aca="false">IF(A626="","",M626+N626)</f>
        <v/>
      </c>
      <c r="P626" s="27" t="str">
        <f aca="false">IF(B626="","",DATE(YEAR(B626),MONTH(B626),1))</f>
        <v/>
      </c>
    </row>
    <row r="627" customFormat="false" ht="15" hidden="false" customHeight="false" outlineLevel="0" collapsed="false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22" t="str">
        <f aca="false">IF(C627="","",IFERROR(INDEX(Parc!$B$2:$B$51,MATCH(C627,Parc!$A$2:$A$51,0)),"Code inconnu"))</f>
        <v/>
      </c>
      <c r="M627" s="37" t="n">
        <f aca="false">IF(J627="",0,K627*IFERROR(INDEX(Listes!$G$2:$G$21,MATCH(J627,Listes!$E$2:$E$21,0)),0))</f>
        <v>0</v>
      </c>
      <c r="N627" s="8"/>
      <c r="O627" s="37" t="str">
        <f aca="false">IF(A627="","",M627+N627)</f>
        <v/>
      </c>
      <c r="P627" s="27" t="str">
        <f aca="false">IF(B627="","",DATE(YEAR(B627),MONTH(B627),1))</f>
        <v/>
      </c>
    </row>
    <row r="628" customFormat="false" ht="15" hidden="false" customHeight="false" outlineLevel="0" collapsed="false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22" t="str">
        <f aca="false">IF(C628="","",IFERROR(INDEX(Parc!$B$2:$B$51,MATCH(C628,Parc!$A$2:$A$51,0)),"Code inconnu"))</f>
        <v/>
      </c>
      <c r="M628" s="37" t="n">
        <f aca="false">IF(J628="",0,K628*IFERROR(INDEX(Listes!$G$2:$G$21,MATCH(J628,Listes!$E$2:$E$21,0)),0))</f>
        <v>0</v>
      </c>
      <c r="N628" s="8"/>
      <c r="O628" s="37" t="str">
        <f aca="false">IF(A628="","",M628+N628)</f>
        <v/>
      </c>
      <c r="P628" s="27" t="str">
        <f aca="false">IF(B628="","",DATE(YEAR(B628),MONTH(B628),1))</f>
        <v/>
      </c>
    </row>
    <row r="629" customFormat="false" ht="15" hidden="false" customHeight="false" outlineLevel="0" collapsed="false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22" t="str">
        <f aca="false">IF(C629="","",IFERROR(INDEX(Parc!$B$2:$B$51,MATCH(C629,Parc!$A$2:$A$51,0)),"Code inconnu"))</f>
        <v/>
      </c>
      <c r="M629" s="37" t="n">
        <f aca="false">IF(J629="",0,K629*IFERROR(INDEX(Listes!$G$2:$G$21,MATCH(J629,Listes!$E$2:$E$21,0)),0))</f>
        <v>0</v>
      </c>
      <c r="N629" s="8"/>
      <c r="O629" s="37" t="str">
        <f aca="false">IF(A629="","",M629+N629)</f>
        <v/>
      </c>
      <c r="P629" s="27" t="str">
        <f aca="false">IF(B629="","",DATE(YEAR(B629),MONTH(B629),1))</f>
        <v/>
      </c>
    </row>
    <row r="630" customFormat="false" ht="15" hidden="false" customHeight="false" outlineLevel="0" collapsed="false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22" t="str">
        <f aca="false">IF(C630="","",IFERROR(INDEX(Parc!$B$2:$B$51,MATCH(C630,Parc!$A$2:$A$51,0)),"Code inconnu"))</f>
        <v/>
      </c>
      <c r="M630" s="37" t="n">
        <f aca="false">IF(J630="",0,K630*IFERROR(INDEX(Listes!$G$2:$G$21,MATCH(J630,Listes!$E$2:$E$21,0)),0))</f>
        <v>0</v>
      </c>
      <c r="N630" s="8"/>
      <c r="O630" s="37" t="str">
        <f aca="false">IF(A630="","",M630+N630)</f>
        <v/>
      </c>
      <c r="P630" s="27" t="str">
        <f aca="false">IF(B630="","",DATE(YEAR(B630),MONTH(B630),1))</f>
        <v/>
      </c>
    </row>
    <row r="631" customFormat="false" ht="15" hidden="false" customHeight="false" outlineLevel="0" collapsed="false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22" t="str">
        <f aca="false">IF(C631="","",IFERROR(INDEX(Parc!$B$2:$B$51,MATCH(C631,Parc!$A$2:$A$51,0)),"Code inconnu"))</f>
        <v/>
      </c>
      <c r="M631" s="37" t="n">
        <f aca="false">IF(J631="",0,K631*IFERROR(INDEX(Listes!$G$2:$G$21,MATCH(J631,Listes!$E$2:$E$21,0)),0))</f>
        <v>0</v>
      </c>
      <c r="N631" s="8"/>
      <c r="O631" s="37" t="str">
        <f aca="false">IF(A631="","",M631+N631)</f>
        <v/>
      </c>
      <c r="P631" s="27" t="str">
        <f aca="false">IF(B631="","",DATE(YEAR(B631),MONTH(B631),1))</f>
        <v/>
      </c>
    </row>
    <row r="632" customFormat="false" ht="15" hidden="false" customHeight="false" outlineLevel="0" collapsed="false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22" t="str">
        <f aca="false">IF(C632="","",IFERROR(INDEX(Parc!$B$2:$B$51,MATCH(C632,Parc!$A$2:$A$51,0)),"Code inconnu"))</f>
        <v/>
      </c>
      <c r="M632" s="37" t="n">
        <f aca="false">IF(J632="",0,K632*IFERROR(INDEX(Listes!$G$2:$G$21,MATCH(J632,Listes!$E$2:$E$21,0)),0))</f>
        <v>0</v>
      </c>
      <c r="N632" s="8"/>
      <c r="O632" s="37" t="str">
        <f aca="false">IF(A632="","",M632+N632)</f>
        <v/>
      </c>
      <c r="P632" s="27" t="str">
        <f aca="false">IF(B632="","",DATE(YEAR(B632),MONTH(B632),1))</f>
        <v/>
      </c>
    </row>
    <row r="633" customFormat="false" ht="15" hidden="false" customHeight="false" outlineLevel="0" collapsed="false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22" t="str">
        <f aca="false">IF(C633="","",IFERROR(INDEX(Parc!$B$2:$B$51,MATCH(C633,Parc!$A$2:$A$51,0)),"Code inconnu"))</f>
        <v/>
      </c>
      <c r="M633" s="37" t="n">
        <f aca="false">IF(J633="",0,K633*IFERROR(INDEX(Listes!$G$2:$G$21,MATCH(J633,Listes!$E$2:$E$21,0)),0))</f>
        <v>0</v>
      </c>
      <c r="N633" s="8"/>
      <c r="O633" s="37" t="str">
        <f aca="false">IF(A633="","",M633+N633)</f>
        <v/>
      </c>
      <c r="P633" s="27" t="str">
        <f aca="false">IF(B633="","",DATE(YEAR(B633),MONTH(B633),1))</f>
        <v/>
      </c>
    </row>
    <row r="634" customFormat="false" ht="15" hidden="false" customHeight="false" outlineLevel="0" collapsed="false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22" t="str">
        <f aca="false">IF(C634="","",IFERROR(INDEX(Parc!$B$2:$B$51,MATCH(C634,Parc!$A$2:$A$51,0)),"Code inconnu"))</f>
        <v/>
      </c>
      <c r="M634" s="37" t="n">
        <f aca="false">IF(J634="",0,K634*IFERROR(INDEX(Listes!$G$2:$G$21,MATCH(J634,Listes!$E$2:$E$21,0)),0))</f>
        <v>0</v>
      </c>
      <c r="N634" s="8"/>
      <c r="O634" s="37" t="str">
        <f aca="false">IF(A634="","",M634+N634)</f>
        <v/>
      </c>
      <c r="P634" s="27" t="str">
        <f aca="false">IF(B634="","",DATE(YEAR(B634),MONTH(B634),1))</f>
        <v/>
      </c>
    </row>
    <row r="635" customFormat="false" ht="15" hidden="false" customHeight="false" outlineLevel="0" collapsed="false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22" t="str">
        <f aca="false">IF(C635="","",IFERROR(INDEX(Parc!$B$2:$B$51,MATCH(C635,Parc!$A$2:$A$51,0)),"Code inconnu"))</f>
        <v/>
      </c>
      <c r="M635" s="37" t="n">
        <f aca="false">IF(J635="",0,K635*IFERROR(INDEX(Listes!$G$2:$G$21,MATCH(J635,Listes!$E$2:$E$21,0)),0))</f>
        <v>0</v>
      </c>
      <c r="N635" s="8"/>
      <c r="O635" s="37" t="str">
        <f aca="false">IF(A635="","",M635+N635)</f>
        <v/>
      </c>
      <c r="P635" s="27" t="str">
        <f aca="false">IF(B635="","",DATE(YEAR(B635),MONTH(B635),1))</f>
        <v/>
      </c>
    </row>
    <row r="636" customFormat="false" ht="15" hidden="false" customHeight="false" outlineLevel="0" collapsed="false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22" t="str">
        <f aca="false">IF(C636="","",IFERROR(INDEX(Parc!$B$2:$B$51,MATCH(C636,Parc!$A$2:$A$51,0)),"Code inconnu"))</f>
        <v/>
      </c>
      <c r="M636" s="37" t="n">
        <f aca="false">IF(J636="",0,K636*IFERROR(INDEX(Listes!$G$2:$G$21,MATCH(J636,Listes!$E$2:$E$21,0)),0))</f>
        <v>0</v>
      </c>
      <c r="N636" s="8"/>
      <c r="O636" s="37" t="str">
        <f aca="false">IF(A636="","",M636+N636)</f>
        <v/>
      </c>
      <c r="P636" s="27" t="str">
        <f aca="false">IF(B636="","",DATE(YEAR(B636),MONTH(B636),1))</f>
        <v/>
      </c>
    </row>
    <row r="637" customFormat="false" ht="15" hidden="false" customHeight="false" outlineLevel="0" collapsed="false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22" t="str">
        <f aca="false">IF(C637="","",IFERROR(INDEX(Parc!$B$2:$B$51,MATCH(C637,Parc!$A$2:$A$51,0)),"Code inconnu"))</f>
        <v/>
      </c>
      <c r="M637" s="37" t="n">
        <f aca="false">IF(J637="",0,K637*IFERROR(INDEX(Listes!$G$2:$G$21,MATCH(J637,Listes!$E$2:$E$21,0)),0))</f>
        <v>0</v>
      </c>
      <c r="N637" s="8"/>
      <c r="O637" s="37" t="str">
        <f aca="false">IF(A637="","",M637+N637)</f>
        <v/>
      </c>
      <c r="P637" s="27" t="str">
        <f aca="false">IF(B637="","",DATE(YEAR(B637),MONTH(B637),1))</f>
        <v/>
      </c>
    </row>
    <row r="638" customFormat="false" ht="15" hidden="false" customHeight="false" outlineLevel="0" collapsed="false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22" t="str">
        <f aca="false">IF(C638="","",IFERROR(INDEX(Parc!$B$2:$B$51,MATCH(C638,Parc!$A$2:$A$51,0)),"Code inconnu"))</f>
        <v/>
      </c>
      <c r="M638" s="37" t="n">
        <f aca="false">IF(J638="",0,K638*IFERROR(INDEX(Listes!$G$2:$G$21,MATCH(J638,Listes!$E$2:$E$21,0)),0))</f>
        <v>0</v>
      </c>
      <c r="N638" s="8"/>
      <c r="O638" s="37" t="str">
        <f aca="false">IF(A638="","",M638+N638)</f>
        <v/>
      </c>
      <c r="P638" s="27" t="str">
        <f aca="false">IF(B638="","",DATE(YEAR(B638),MONTH(B638),1))</f>
        <v/>
      </c>
    </row>
    <row r="639" customFormat="false" ht="15" hidden="false" customHeight="false" outlineLevel="0" collapsed="false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22" t="str">
        <f aca="false">IF(C639="","",IFERROR(INDEX(Parc!$B$2:$B$51,MATCH(C639,Parc!$A$2:$A$51,0)),"Code inconnu"))</f>
        <v/>
      </c>
      <c r="M639" s="37" t="n">
        <f aca="false">IF(J639="",0,K639*IFERROR(INDEX(Listes!$G$2:$G$21,MATCH(J639,Listes!$E$2:$E$21,0)),0))</f>
        <v>0</v>
      </c>
      <c r="N639" s="8"/>
      <c r="O639" s="37" t="str">
        <f aca="false">IF(A639="","",M639+N639)</f>
        <v/>
      </c>
      <c r="P639" s="27" t="str">
        <f aca="false">IF(B639="","",DATE(YEAR(B639),MONTH(B639),1))</f>
        <v/>
      </c>
    </row>
    <row r="640" customFormat="false" ht="15" hidden="false" customHeight="false" outlineLevel="0" collapsed="false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22" t="str">
        <f aca="false">IF(C640="","",IFERROR(INDEX(Parc!$B$2:$B$51,MATCH(C640,Parc!$A$2:$A$51,0)),"Code inconnu"))</f>
        <v/>
      </c>
      <c r="M640" s="37" t="n">
        <f aca="false">IF(J640="",0,K640*IFERROR(INDEX(Listes!$G$2:$G$21,MATCH(J640,Listes!$E$2:$E$21,0)),0))</f>
        <v>0</v>
      </c>
      <c r="N640" s="8"/>
      <c r="O640" s="37" t="str">
        <f aca="false">IF(A640="","",M640+N640)</f>
        <v/>
      </c>
      <c r="P640" s="27" t="str">
        <f aca="false">IF(B640="","",DATE(YEAR(B640),MONTH(B640),1))</f>
        <v/>
      </c>
    </row>
    <row r="641" customFormat="false" ht="15" hidden="false" customHeight="false" outlineLevel="0" collapsed="false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22" t="str">
        <f aca="false">IF(C641="","",IFERROR(INDEX(Parc!$B$2:$B$51,MATCH(C641,Parc!$A$2:$A$51,0)),"Code inconnu"))</f>
        <v/>
      </c>
      <c r="M641" s="37" t="n">
        <f aca="false">IF(J641="",0,K641*IFERROR(INDEX(Listes!$G$2:$G$21,MATCH(J641,Listes!$E$2:$E$21,0)),0))</f>
        <v>0</v>
      </c>
      <c r="N641" s="8"/>
      <c r="O641" s="37" t="str">
        <f aca="false">IF(A641="","",M641+N641)</f>
        <v/>
      </c>
      <c r="P641" s="27" t="str">
        <f aca="false">IF(B641="","",DATE(YEAR(B641),MONTH(B641),1))</f>
        <v/>
      </c>
    </row>
    <row r="642" customFormat="false" ht="15" hidden="false" customHeight="false" outlineLevel="0" collapsed="false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22" t="str">
        <f aca="false">IF(C642="","",IFERROR(INDEX(Parc!$B$2:$B$51,MATCH(C642,Parc!$A$2:$A$51,0)),"Code inconnu"))</f>
        <v/>
      </c>
      <c r="M642" s="37" t="n">
        <f aca="false">IF(J642="",0,K642*IFERROR(INDEX(Listes!$G$2:$G$21,MATCH(J642,Listes!$E$2:$E$21,0)),0))</f>
        <v>0</v>
      </c>
      <c r="N642" s="8"/>
      <c r="O642" s="37" t="str">
        <f aca="false">IF(A642="","",M642+N642)</f>
        <v/>
      </c>
      <c r="P642" s="27" t="str">
        <f aca="false">IF(B642="","",DATE(YEAR(B642),MONTH(B642),1))</f>
        <v/>
      </c>
    </row>
    <row r="643" customFormat="false" ht="15" hidden="false" customHeight="false" outlineLevel="0" collapsed="false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22" t="str">
        <f aca="false">IF(C643="","",IFERROR(INDEX(Parc!$B$2:$B$51,MATCH(C643,Parc!$A$2:$A$51,0)),"Code inconnu"))</f>
        <v/>
      </c>
      <c r="M643" s="37" t="n">
        <f aca="false">IF(J643="",0,K643*IFERROR(INDEX(Listes!$G$2:$G$21,MATCH(J643,Listes!$E$2:$E$21,0)),0))</f>
        <v>0</v>
      </c>
      <c r="N643" s="8"/>
      <c r="O643" s="37" t="str">
        <f aca="false">IF(A643="","",M643+N643)</f>
        <v/>
      </c>
      <c r="P643" s="27" t="str">
        <f aca="false">IF(B643="","",DATE(YEAR(B643),MONTH(B643),1))</f>
        <v/>
      </c>
    </row>
    <row r="644" customFormat="false" ht="15" hidden="false" customHeight="false" outlineLevel="0" collapsed="false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22" t="str">
        <f aca="false">IF(C644="","",IFERROR(INDEX(Parc!$B$2:$B$51,MATCH(C644,Parc!$A$2:$A$51,0)),"Code inconnu"))</f>
        <v/>
      </c>
      <c r="M644" s="37" t="n">
        <f aca="false">IF(J644="",0,K644*IFERROR(INDEX(Listes!$G$2:$G$21,MATCH(J644,Listes!$E$2:$E$21,0)),0))</f>
        <v>0</v>
      </c>
      <c r="N644" s="8"/>
      <c r="O644" s="37" t="str">
        <f aca="false">IF(A644="","",M644+N644)</f>
        <v/>
      </c>
      <c r="P644" s="27" t="str">
        <f aca="false">IF(B644="","",DATE(YEAR(B644),MONTH(B644),1))</f>
        <v/>
      </c>
    </row>
    <row r="645" customFormat="false" ht="15" hidden="false" customHeight="false" outlineLevel="0" collapsed="false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22" t="str">
        <f aca="false">IF(C645="","",IFERROR(INDEX(Parc!$B$2:$B$51,MATCH(C645,Parc!$A$2:$A$51,0)),"Code inconnu"))</f>
        <v/>
      </c>
      <c r="M645" s="37" t="n">
        <f aca="false">IF(J645="",0,K645*IFERROR(INDEX(Listes!$G$2:$G$21,MATCH(J645,Listes!$E$2:$E$21,0)),0))</f>
        <v>0</v>
      </c>
      <c r="N645" s="8"/>
      <c r="O645" s="37" t="str">
        <f aca="false">IF(A645="","",M645+N645)</f>
        <v/>
      </c>
      <c r="P645" s="27" t="str">
        <f aca="false">IF(B645="","",DATE(YEAR(B645),MONTH(B645),1))</f>
        <v/>
      </c>
    </row>
    <row r="646" customFormat="false" ht="15" hidden="false" customHeight="false" outlineLevel="0" collapsed="false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22" t="str">
        <f aca="false">IF(C646="","",IFERROR(INDEX(Parc!$B$2:$B$51,MATCH(C646,Parc!$A$2:$A$51,0)),"Code inconnu"))</f>
        <v/>
      </c>
      <c r="M646" s="37" t="n">
        <f aca="false">IF(J646="",0,K646*IFERROR(INDEX(Listes!$G$2:$G$21,MATCH(J646,Listes!$E$2:$E$21,0)),0))</f>
        <v>0</v>
      </c>
      <c r="N646" s="8"/>
      <c r="O646" s="37" t="str">
        <f aca="false">IF(A646="","",M646+N646)</f>
        <v/>
      </c>
      <c r="P646" s="27" t="str">
        <f aca="false">IF(B646="","",DATE(YEAR(B646),MONTH(B646),1))</f>
        <v/>
      </c>
    </row>
    <row r="647" customFormat="false" ht="15" hidden="false" customHeight="false" outlineLevel="0" collapsed="false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22" t="str">
        <f aca="false">IF(C647="","",IFERROR(INDEX(Parc!$B$2:$B$51,MATCH(C647,Parc!$A$2:$A$51,0)),"Code inconnu"))</f>
        <v/>
      </c>
      <c r="M647" s="37" t="n">
        <f aca="false">IF(J647="",0,K647*IFERROR(INDEX(Listes!$G$2:$G$21,MATCH(J647,Listes!$E$2:$E$21,0)),0))</f>
        <v>0</v>
      </c>
      <c r="N647" s="8"/>
      <c r="O647" s="37" t="str">
        <f aca="false">IF(A647="","",M647+N647)</f>
        <v/>
      </c>
      <c r="P647" s="27" t="str">
        <f aca="false">IF(B647="","",DATE(YEAR(B647),MONTH(B647),1))</f>
        <v/>
      </c>
    </row>
    <row r="648" customFormat="false" ht="15" hidden="false" customHeight="false" outlineLevel="0" collapsed="false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22" t="str">
        <f aca="false">IF(C648="","",IFERROR(INDEX(Parc!$B$2:$B$51,MATCH(C648,Parc!$A$2:$A$51,0)),"Code inconnu"))</f>
        <v/>
      </c>
      <c r="M648" s="37" t="n">
        <f aca="false">IF(J648="",0,K648*IFERROR(INDEX(Listes!$G$2:$G$21,MATCH(J648,Listes!$E$2:$E$21,0)),0))</f>
        <v>0</v>
      </c>
      <c r="N648" s="8"/>
      <c r="O648" s="37" t="str">
        <f aca="false">IF(A648="","",M648+N648)</f>
        <v/>
      </c>
      <c r="P648" s="27" t="str">
        <f aca="false">IF(B648="","",DATE(YEAR(B648),MONTH(B648),1))</f>
        <v/>
      </c>
    </row>
    <row r="649" customFormat="false" ht="15" hidden="false" customHeight="false" outlineLevel="0" collapsed="false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22" t="str">
        <f aca="false">IF(C649="","",IFERROR(INDEX(Parc!$B$2:$B$51,MATCH(C649,Parc!$A$2:$A$51,0)),"Code inconnu"))</f>
        <v/>
      </c>
      <c r="M649" s="37" t="n">
        <f aca="false">IF(J649="",0,K649*IFERROR(INDEX(Listes!$G$2:$G$21,MATCH(J649,Listes!$E$2:$E$21,0)),0))</f>
        <v>0</v>
      </c>
      <c r="N649" s="8"/>
      <c r="O649" s="37" t="str">
        <f aca="false">IF(A649="","",M649+N649)</f>
        <v/>
      </c>
      <c r="P649" s="27" t="str">
        <f aca="false">IF(B649="","",DATE(YEAR(B649),MONTH(B649),1))</f>
        <v/>
      </c>
    </row>
    <row r="650" customFormat="false" ht="15" hidden="false" customHeight="false" outlineLevel="0" collapsed="false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22" t="str">
        <f aca="false">IF(C650="","",IFERROR(INDEX(Parc!$B$2:$B$51,MATCH(C650,Parc!$A$2:$A$51,0)),"Code inconnu"))</f>
        <v/>
      </c>
      <c r="M650" s="37" t="n">
        <f aca="false">IF(J650="",0,K650*IFERROR(INDEX(Listes!$G$2:$G$21,MATCH(J650,Listes!$E$2:$E$21,0)),0))</f>
        <v>0</v>
      </c>
      <c r="N650" s="8"/>
      <c r="O650" s="37" t="str">
        <f aca="false">IF(A650="","",M650+N650)</f>
        <v/>
      </c>
      <c r="P650" s="27" t="str">
        <f aca="false">IF(B650="","",DATE(YEAR(B650),MONTH(B650),1))</f>
        <v/>
      </c>
    </row>
    <row r="651" customFormat="false" ht="15" hidden="false" customHeight="false" outlineLevel="0" collapsed="false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22" t="str">
        <f aca="false">IF(C651="","",IFERROR(INDEX(Parc!$B$2:$B$51,MATCH(C651,Parc!$A$2:$A$51,0)),"Code inconnu"))</f>
        <v/>
      </c>
      <c r="M651" s="37" t="n">
        <f aca="false">IF(J651="",0,K651*IFERROR(INDEX(Listes!$G$2:$G$21,MATCH(J651,Listes!$E$2:$E$21,0)),0))</f>
        <v>0</v>
      </c>
      <c r="N651" s="8"/>
      <c r="O651" s="37" t="str">
        <f aca="false">IF(A651="","",M651+N651)</f>
        <v/>
      </c>
      <c r="P651" s="27" t="str">
        <f aca="false">IF(B651="","",DATE(YEAR(B651),MONTH(B651),1))</f>
        <v/>
      </c>
    </row>
    <row r="652" customFormat="false" ht="15" hidden="false" customHeight="false" outlineLevel="0" collapsed="false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22" t="str">
        <f aca="false">IF(C652="","",IFERROR(INDEX(Parc!$B$2:$B$51,MATCH(C652,Parc!$A$2:$A$51,0)),"Code inconnu"))</f>
        <v/>
      </c>
      <c r="M652" s="37" t="n">
        <f aca="false">IF(J652="",0,K652*IFERROR(INDEX(Listes!$G$2:$G$21,MATCH(J652,Listes!$E$2:$E$21,0)),0))</f>
        <v>0</v>
      </c>
      <c r="N652" s="8"/>
      <c r="O652" s="37" t="str">
        <f aca="false">IF(A652="","",M652+N652)</f>
        <v/>
      </c>
      <c r="P652" s="27" t="str">
        <f aca="false">IF(B652="","",DATE(YEAR(B652),MONTH(B652),1))</f>
        <v/>
      </c>
    </row>
    <row r="653" customFormat="false" ht="15" hidden="false" customHeight="false" outlineLevel="0" collapsed="false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22" t="str">
        <f aca="false">IF(C653="","",IFERROR(INDEX(Parc!$B$2:$B$51,MATCH(C653,Parc!$A$2:$A$51,0)),"Code inconnu"))</f>
        <v/>
      </c>
      <c r="M653" s="37" t="n">
        <f aca="false">IF(J653="",0,K653*IFERROR(INDEX(Listes!$G$2:$G$21,MATCH(J653,Listes!$E$2:$E$21,0)),0))</f>
        <v>0</v>
      </c>
      <c r="N653" s="8"/>
      <c r="O653" s="37" t="str">
        <f aca="false">IF(A653="","",M653+N653)</f>
        <v/>
      </c>
      <c r="P653" s="27" t="str">
        <f aca="false">IF(B653="","",DATE(YEAR(B653),MONTH(B653),1))</f>
        <v/>
      </c>
    </row>
    <row r="654" customFormat="false" ht="15" hidden="false" customHeight="false" outlineLevel="0" collapsed="false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22" t="str">
        <f aca="false">IF(C654="","",IFERROR(INDEX(Parc!$B$2:$B$51,MATCH(C654,Parc!$A$2:$A$51,0)),"Code inconnu"))</f>
        <v/>
      </c>
      <c r="M654" s="37" t="n">
        <f aca="false">IF(J654="",0,K654*IFERROR(INDEX(Listes!$G$2:$G$21,MATCH(J654,Listes!$E$2:$E$21,0)),0))</f>
        <v>0</v>
      </c>
      <c r="N654" s="8"/>
      <c r="O654" s="37" t="str">
        <f aca="false">IF(A654="","",M654+N654)</f>
        <v/>
      </c>
      <c r="P654" s="27" t="str">
        <f aca="false">IF(B654="","",DATE(YEAR(B654),MONTH(B654),1))</f>
        <v/>
      </c>
    </row>
    <row r="655" customFormat="false" ht="15" hidden="false" customHeight="false" outlineLevel="0" collapsed="false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22" t="str">
        <f aca="false">IF(C655="","",IFERROR(INDEX(Parc!$B$2:$B$51,MATCH(C655,Parc!$A$2:$A$51,0)),"Code inconnu"))</f>
        <v/>
      </c>
      <c r="M655" s="37" t="n">
        <f aca="false">IF(J655="",0,K655*IFERROR(INDEX(Listes!$G$2:$G$21,MATCH(J655,Listes!$E$2:$E$21,0)),0))</f>
        <v>0</v>
      </c>
      <c r="N655" s="8"/>
      <c r="O655" s="37" t="str">
        <f aca="false">IF(A655="","",M655+N655)</f>
        <v/>
      </c>
      <c r="P655" s="27" t="str">
        <f aca="false">IF(B655="","",DATE(YEAR(B655),MONTH(B655),1))</f>
        <v/>
      </c>
    </row>
    <row r="656" customFormat="false" ht="15" hidden="false" customHeight="false" outlineLevel="0" collapsed="false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22" t="str">
        <f aca="false">IF(C656="","",IFERROR(INDEX(Parc!$B$2:$B$51,MATCH(C656,Parc!$A$2:$A$51,0)),"Code inconnu"))</f>
        <v/>
      </c>
      <c r="M656" s="37" t="n">
        <f aca="false">IF(J656="",0,K656*IFERROR(INDEX(Listes!$G$2:$G$21,MATCH(J656,Listes!$E$2:$E$21,0)),0))</f>
        <v>0</v>
      </c>
      <c r="N656" s="8"/>
      <c r="O656" s="37" t="str">
        <f aca="false">IF(A656="","",M656+N656)</f>
        <v/>
      </c>
      <c r="P656" s="27" t="str">
        <f aca="false">IF(B656="","",DATE(YEAR(B656),MONTH(B656),1))</f>
        <v/>
      </c>
    </row>
    <row r="657" customFormat="false" ht="15" hidden="false" customHeight="false" outlineLevel="0" collapsed="false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22" t="str">
        <f aca="false">IF(C657="","",IFERROR(INDEX(Parc!$B$2:$B$51,MATCH(C657,Parc!$A$2:$A$51,0)),"Code inconnu"))</f>
        <v/>
      </c>
      <c r="M657" s="37" t="n">
        <f aca="false">IF(J657="",0,K657*IFERROR(INDEX(Listes!$G$2:$G$21,MATCH(J657,Listes!$E$2:$E$21,0)),0))</f>
        <v>0</v>
      </c>
      <c r="N657" s="8"/>
      <c r="O657" s="37" t="str">
        <f aca="false">IF(A657="","",M657+N657)</f>
        <v/>
      </c>
      <c r="P657" s="27" t="str">
        <f aca="false">IF(B657="","",DATE(YEAR(B657),MONTH(B657),1))</f>
        <v/>
      </c>
    </row>
    <row r="658" customFormat="false" ht="15" hidden="false" customHeight="false" outlineLevel="0" collapsed="false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22" t="str">
        <f aca="false">IF(C658="","",IFERROR(INDEX(Parc!$B$2:$B$51,MATCH(C658,Parc!$A$2:$A$51,0)),"Code inconnu"))</f>
        <v/>
      </c>
      <c r="M658" s="37" t="n">
        <f aca="false">IF(J658="",0,K658*IFERROR(INDEX(Listes!$G$2:$G$21,MATCH(J658,Listes!$E$2:$E$21,0)),0))</f>
        <v>0</v>
      </c>
      <c r="N658" s="8"/>
      <c r="O658" s="37" t="str">
        <f aca="false">IF(A658="","",M658+N658)</f>
        <v/>
      </c>
      <c r="P658" s="27" t="str">
        <f aca="false">IF(B658="","",DATE(YEAR(B658),MONTH(B658),1))</f>
        <v/>
      </c>
    </row>
    <row r="659" customFormat="false" ht="15" hidden="false" customHeight="false" outlineLevel="0" collapsed="false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22" t="str">
        <f aca="false">IF(C659="","",IFERROR(INDEX(Parc!$B$2:$B$51,MATCH(C659,Parc!$A$2:$A$51,0)),"Code inconnu"))</f>
        <v/>
      </c>
      <c r="M659" s="37" t="n">
        <f aca="false">IF(J659="",0,K659*IFERROR(INDEX(Listes!$G$2:$G$21,MATCH(J659,Listes!$E$2:$E$21,0)),0))</f>
        <v>0</v>
      </c>
      <c r="N659" s="8"/>
      <c r="O659" s="37" t="str">
        <f aca="false">IF(A659="","",M659+N659)</f>
        <v/>
      </c>
      <c r="P659" s="27" t="str">
        <f aca="false">IF(B659="","",DATE(YEAR(B659),MONTH(B659),1))</f>
        <v/>
      </c>
    </row>
    <row r="660" customFormat="false" ht="15" hidden="false" customHeight="false" outlineLevel="0" collapsed="false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22" t="str">
        <f aca="false">IF(C660="","",IFERROR(INDEX(Parc!$B$2:$B$51,MATCH(C660,Parc!$A$2:$A$51,0)),"Code inconnu"))</f>
        <v/>
      </c>
      <c r="M660" s="37" t="n">
        <f aca="false">IF(J660="",0,K660*IFERROR(INDEX(Listes!$G$2:$G$21,MATCH(J660,Listes!$E$2:$E$21,0)),0))</f>
        <v>0</v>
      </c>
      <c r="N660" s="8"/>
      <c r="O660" s="37" t="str">
        <f aca="false">IF(A660="","",M660+N660)</f>
        <v/>
      </c>
      <c r="P660" s="27" t="str">
        <f aca="false">IF(B660="","",DATE(YEAR(B660),MONTH(B660),1))</f>
        <v/>
      </c>
    </row>
    <row r="661" customFormat="false" ht="15" hidden="false" customHeight="false" outlineLevel="0" collapsed="false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22" t="str">
        <f aca="false">IF(C661="","",IFERROR(INDEX(Parc!$B$2:$B$51,MATCH(C661,Parc!$A$2:$A$51,0)),"Code inconnu"))</f>
        <v/>
      </c>
      <c r="M661" s="37" t="n">
        <f aca="false">IF(J661="",0,K661*IFERROR(INDEX(Listes!$G$2:$G$21,MATCH(J661,Listes!$E$2:$E$21,0)),0))</f>
        <v>0</v>
      </c>
      <c r="N661" s="8"/>
      <c r="O661" s="37" t="str">
        <f aca="false">IF(A661="","",M661+N661)</f>
        <v/>
      </c>
      <c r="P661" s="27" t="str">
        <f aca="false">IF(B661="","",DATE(YEAR(B661),MONTH(B661),1))</f>
        <v/>
      </c>
    </row>
    <row r="662" customFormat="false" ht="15" hidden="false" customHeight="false" outlineLevel="0" collapsed="false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22" t="str">
        <f aca="false">IF(C662="","",IFERROR(INDEX(Parc!$B$2:$B$51,MATCH(C662,Parc!$A$2:$A$51,0)),"Code inconnu"))</f>
        <v/>
      </c>
      <c r="M662" s="37" t="n">
        <f aca="false">IF(J662="",0,K662*IFERROR(INDEX(Listes!$G$2:$G$21,MATCH(J662,Listes!$E$2:$E$21,0)),0))</f>
        <v>0</v>
      </c>
      <c r="N662" s="8"/>
      <c r="O662" s="37" t="str">
        <f aca="false">IF(A662="","",M662+N662)</f>
        <v/>
      </c>
      <c r="P662" s="27" t="str">
        <f aca="false">IF(B662="","",DATE(YEAR(B662),MONTH(B662),1))</f>
        <v/>
      </c>
    </row>
    <row r="663" customFormat="false" ht="15" hidden="false" customHeight="false" outlineLevel="0" collapsed="false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22" t="str">
        <f aca="false">IF(C663="","",IFERROR(INDEX(Parc!$B$2:$B$51,MATCH(C663,Parc!$A$2:$A$51,0)),"Code inconnu"))</f>
        <v/>
      </c>
      <c r="M663" s="37" t="n">
        <f aca="false">IF(J663="",0,K663*IFERROR(INDEX(Listes!$G$2:$G$21,MATCH(J663,Listes!$E$2:$E$21,0)),0))</f>
        <v>0</v>
      </c>
      <c r="N663" s="8"/>
      <c r="O663" s="37" t="str">
        <f aca="false">IF(A663="","",M663+N663)</f>
        <v/>
      </c>
      <c r="P663" s="27" t="str">
        <f aca="false">IF(B663="","",DATE(YEAR(B663),MONTH(B663),1))</f>
        <v/>
      </c>
    </row>
    <row r="664" customFormat="false" ht="15" hidden="false" customHeight="false" outlineLevel="0" collapsed="false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22" t="str">
        <f aca="false">IF(C664="","",IFERROR(INDEX(Parc!$B$2:$B$51,MATCH(C664,Parc!$A$2:$A$51,0)),"Code inconnu"))</f>
        <v/>
      </c>
      <c r="M664" s="37" t="n">
        <f aca="false">IF(J664="",0,K664*IFERROR(INDEX(Listes!$G$2:$G$21,MATCH(J664,Listes!$E$2:$E$21,0)),0))</f>
        <v>0</v>
      </c>
      <c r="N664" s="8"/>
      <c r="O664" s="37" t="str">
        <f aca="false">IF(A664="","",M664+N664)</f>
        <v/>
      </c>
      <c r="P664" s="27" t="str">
        <f aca="false">IF(B664="","",DATE(YEAR(B664),MONTH(B664),1))</f>
        <v/>
      </c>
    </row>
    <row r="665" customFormat="false" ht="15" hidden="false" customHeight="false" outlineLevel="0" collapsed="false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22" t="str">
        <f aca="false">IF(C665="","",IFERROR(INDEX(Parc!$B$2:$B$51,MATCH(C665,Parc!$A$2:$A$51,0)),"Code inconnu"))</f>
        <v/>
      </c>
      <c r="M665" s="37" t="n">
        <f aca="false">IF(J665="",0,K665*IFERROR(INDEX(Listes!$G$2:$G$21,MATCH(J665,Listes!$E$2:$E$21,0)),0))</f>
        <v>0</v>
      </c>
      <c r="N665" s="8"/>
      <c r="O665" s="37" t="str">
        <f aca="false">IF(A665="","",M665+N665)</f>
        <v/>
      </c>
      <c r="P665" s="27" t="str">
        <f aca="false">IF(B665="","",DATE(YEAR(B665),MONTH(B665),1))</f>
        <v/>
      </c>
    </row>
    <row r="666" customFormat="false" ht="15" hidden="false" customHeight="false" outlineLevel="0" collapsed="false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22" t="str">
        <f aca="false">IF(C666="","",IFERROR(INDEX(Parc!$B$2:$B$51,MATCH(C666,Parc!$A$2:$A$51,0)),"Code inconnu"))</f>
        <v/>
      </c>
      <c r="M666" s="37" t="n">
        <f aca="false">IF(J666="",0,K666*IFERROR(INDEX(Listes!$G$2:$G$21,MATCH(J666,Listes!$E$2:$E$21,0)),0))</f>
        <v>0</v>
      </c>
      <c r="N666" s="8"/>
      <c r="O666" s="37" t="str">
        <f aca="false">IF(A666="","",M666+N666)</f>
        <v/>
      </c>
      <c r="P666" s="27" t="str">
        <f aca="false">IF(B666="","",DATE(YEAR(B666),MONTH(B666),1))</f>
        <v/>
      </c>
    </row>
    <row r="667" customFormat="false" ht="15" hidden="false" customHeight="false" outlineLevel="0" collapsed="false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22" t="str">
        <f aca="false">IF(C667="","",IFERROR(INDEX(Parc!$B$2:$B$51,MATCH(C667,Parc!$A$2:$A$51,0)),"Code inconnu"))</f>
        <v/>
      </c>
      <c r="M667" s="37" t="n">
        <f aca="false">IF(J667="",0,K667*IFERROR(INDEX(Listes!$G$2:$G$21,MATCH(J667,Listes!$E$2:$E$21,0)),0))</f>
        <v>0</v>
      </c>
      <c r="N667" s="8"/>
      <c r="O667" s="37" t="str">
        <f aca="false">IF(A667="","",M667+N667)</f>
        <v/>
      </c>
      <c r="P667" s="27" t="str">
        <f aca="false">IF(B667="","",DATE(YEAR(B667),MONTH(B667),1))</f>
        <v/>
      </c>
    </row>
    <row r="668" customFormat="false" ht="15" hidden="false" customHeight="false" outlineLevel="0" collapsed="false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22" t="str">
        <f aca="false">IF(C668="","",IFERROR(INDEX(Parc!$B$2:$B$51,MATCH(C668,Parc!$A$2:$A$51,0)),"Code inconnu"))</f>
        <v/>
      </c>
      <c r="M668" s="37" t="n">
        <f aca="false">IF(J668="",0,K668*IFERROR(INDEX(Listes!$G$2:$G$21,MATCH(J668,Listes!$E$2:$E$21,0)),0))</f>
        <v>0</v>
      </c>
      <c r="N668" s="8"/>
      <c r="O668" s="37" t="str">
        <f aca="false">IF(A668="","",M668+N668)</f>
        <v/>
      </c>
      <c r="P668" s="27" t="str">
        <f aca="false">IF(B668="","",DATE(YEAR(B668),MONTH(B668),1))</f>
        <v/>
      </c>
    </row>
    <row r="669" customFormat="false" ht="15" hidden="false" customHeight="false" outlineLevel="0" collapsed="false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22" t="str">
        <f aca="false">IF(C669="","",IFERROR(INDEX(Parc!$B$2:$B$51,MATCH(C669,Parc!$A$2:$A$51,0)),"Code inconnu"))</f>
        <v/>
      </c>
      <c r="M669" s="37" t="n">
        <f aca="false">IF(J669="",0,K669*IFERROR(INDEX(Listes!$G$2:$G$21,MATCH(J669,Listes!$E$2:$E$21,0)),0))</f>
        <v>0</v>
      </c>
      <c r="N669" s="8"/>
      <c r="O669" s="37" t="str">
        <f aca="false">IF(A669="","",M669+N669)</f>
        <v/>
      </c>
      <c r="P669" s="27" t="str">
        <f aca="false">IF(B669="","",DATE(YEAR(B669),MONTH(B669),1))</f>
        <v/>
      </c>
    </row>
    <row r="670" customFormat="false" ht="15" hidden="false" customHeight="false" outlineLevel="0" collapsed="false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22" t="str">
        <f aca="false">IF(C670="","",IFERROR(INDEX(Parc!$B$2:$B$51,MATCH(C670,Parc!$A$2:$A$51,0)),"Code inconnu"))</f>
        <v/>
      </c>
      <c r="M670" s="37" t="n">
        <f aca="false">IF(J670="",0,K670*IFERROR(INDEX(Listes!$G$2:$G$21,MATCH(J670,Listes!$E$2:$E$21,0)),0))</f>
        <v>0</v>
      </c>
      <c r="N670" s="8"/>
      <c r="O670" s="37" t="str">
        <f aca="false">IF(A670="","",M670+N670)</f>
        <v/>
      </c>
      <c r="P670" s="27" t="str">
        <f aca="false">IF(B670="","",DATE(YEAR(B670),MONTH(B670),1))</f>
        <v/>
      </c>
    </row>
    <row r="671" customFormat="false" ht="15" hidden="false" customHeight="false" outlineLevel="0" collapsed="false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22" t="str">
        <f aca="false">IF(C671="","",IFERROR(INDEX(Parc!$B$2:$B$51,MATCH(C671,Parc!$A$2:$A$51,0)),"Code inconnu"))</f>
        <v/>
      </c>
      <c r="M671" s="37" t="n">
        <f aca="false">IF(J671="",0,K671*IFERROR(INDEX(Listes!$G$2:$G$21,MATCH(J671,Listes!$E$2:$E$21,0)),0))</f>
        <v>0</v>
      </c>
      <c r="N671" s="8"/>
      <c r="O671" s="37" t="str">
        <f aca="false">IF(A671="","",M671+N671)</f>
        <v/>
      </c>
      <c r="P671" s="27" t="str">
        <f aca="false">IF(B671="","",DATE(YEAR(B671),MONTH(B671),1))</f>
        <v/>
      </c>
    </row>
    <row r="672" customFormat="false" ht="15" hidden="false" customHeight="false" outlineLevel="0" collapsed="false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22" t="str">
        <f aca="false">IF(C672="","",IFERROR(INDEX(Parc!$B$2:$B$51,MATCH(C672,Parc!$A$2:$A$51,0)),"Code inconnu"))</f>
        <v/>
      </c>
      <c r="M672" s="37" t="n">
        <f aca="false">IF(J672="",0,K672*IFERROR(INDEX(Listes!$G$2:$G$21,MATCH(J672,Listes!$E$2:$E$21,0)),0))</f>
        <v>0</v>
      </c>
      <c r="N672" s="8"/>
      <c r="O672" s="37" t="str">
        <f aca="false">IF(A672="","",M672+N672)</f>
        <v/>
      </c>
      <c r="P672" s="27" t="str">
        <f aca="false">IF(B672="","",DATE(YEAR(B672),MONTH(B672),1))</f>
        <v/>
      </c>
    </row>
    <row r="673" customFormat="false" ht="15" hidden="false" customHeight="false" outlineLevel="0" collapsed="false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22" t="str">
        <f aca="false">IF(C673="","",IFERROR(INDEX(Parc!$B$2:$B$51,MATCH(C673,Parc!$A$2:$A$51,0)),"Code inconnu"))</f>
        <v/>
      </c>
      <c r="M673" s="37" t="n">
        <f aca="false">IF(J673="",0,K673*IFERROR(INDEX(Listes!$G$2:$G$21,MATCH(J673,Listes!$E$2:$E$21,0)),0))</f>
        <v>0</v>
      </c>
      <c r="N673" s="8"/>
      <c r="O673" s="37" t="str">
        <f aca="false">IF(A673="","",M673+N673)</f>
        <v/>
      </c>
      <c r="P673" s="27" t="str">
        <f aca="false">IF(B673="","",DATE(YEAR(B673),MONTH(B673),1))</f>
        <v/>
      </c>
    </row>
    <row r="674" customFormat="false" ht="15" hidden="false" customHeight="false" outlineLevel="0" collapsed="false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22" t="str">
        <f aca="false">IF(C674="","",IFERROR(INDEX(Parc!$B$2:$B$51,MATCH(C674,Parc!$A$2:$A$51,0)),"Code inconnu"))</f>
        <v/>
      </c>
      <c r="M674" s="37" t="n">
        <f aca="false">IF(J674="",0,K674*IFERROR(INDEX(Listes!$G$2:$G$21,MATCH(J674,Listes!$E$2:$E$21,0)),0))</f>
        <v>0</v>
      </c>
      <c r="N674" s="8"/>
      <c r="O674" s="37" t="str">
        <f aca="false">IF(A674="","",M674+N674)</f>
        <v/>
      </c>
      <c r="P674" s="27" t="str">
        <f aca="false">IF(B674="","",DATE(YEAR(B674),MONTH(B674),1))</f>
        <v/>
      </c>
    </row>
    <row r="675" customFormat="false" ht="15" hidden="false" customHeight="false" outlineLevel="0" collapsed="false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22" t="str">
        <f aca="false">IF(C675="","",IFERROR(INDEX(Parc!$B$2:$B$51,MATCH(C675,Parc!$A$2:$A$51,0)),"Code inconnu"))</f>
        <v/>
      </c>
      <c r="M675" s="37" t="n">
        <f aca="false">IF(J675="",0,K675*IFERROR(INDEX(Listes!$G$2:$G$21,MATCH(J675,Listes!$E$2:$E$21,0)),0))</f>
        <v>0</v>
      </c>
      <c r="N675" s="8"/>
      <c r="O675" s="37" t="str">
        <f aca="false">IF(A675="","",M675+N675)</f>
        <v/>
      </c>
      <c r="P675" s="27" t="str">
        <f aca="false">IF(B675="","",DATE(YEAR(B675),MONTH(B675),1))</f>
        <v/>
      </c>
    </row>
    <row r="676" customFormat="false" ht="15" hidden="false" customHeight="false" outlineLevel="0" collapsed="false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22" t="str">
        <f aca="false">IF(C676="","",IFERROR(INDEX(Parc!$B$2:$B$51,MATCH(C676,Parc!$A$2:$A$51,0)),"Code inconnu"))</f>
        <v/>
      </c>
      <c r="M676" s="37" t="n">
        <f aca="false">IF(J676="",0,K676*IFERROR(INDEX(Listes!$G$2:$G$21,MATCH(J676,Listes!$E$2:$E$21,0)),0))</f>
        <v>0</v>
      </c>
      <c r="N676" s="8"/>
      <c r="O676" s="37" t="str">
        <f aca="false">IF(A676="","",M676+N676)</f>
        <v/>
      </c>
      <c r="P676" s="27" t="str">
        <f aca="false">IF(B676="","",DATE(YEAR(B676),MONTH(B676),1))</f>
        <v/>
      </c>
    </row>
    <row r="677" customFormat="false" ht="15" hidden="false" customHeight="false" outlineLevel="0" collapsed="false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22" t="str">
        <f aca="false">IF(C677="","",IFERROR(INDEX(Parc!$B$2:$B$51,MATCH(C677,Parc!$A$2:$A$51,0)),"Code inconnu"))</f>
        <v/>
      </c>
      <c r="M677" s="37" t="n">
        <f aca="false">IF(J677="",0,K677*IFERROR(INDEX(Listes!$G$2:$G$21,MATCH(J677,Listes!$E$2:$E$21,0)),0))</f>
        <v>0</v>
      </c>
      <c r="N677" s="8"/>
      <c r="O677" s="37" t="str">
        <f aca="false">IF(A677="","",M677+N677)</f>
        <v/>
      </c>
      <c r="P677" s="27" t="str">
        <f aca="false">IF(B677="","",DATE(YEAR(B677),MONTH(B677),1))</f>
        <v/>
      </c>
    </row>
    <row r="678" customFormat="false" ht="15" hidden="false" customHeight="false" outlineLevel="0" collapsed="false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22" t="str">
        <f aca="false">IF(C678="","",IFERROR(INDEX(Parc!$B$2:$B$51,MATCH(C678,Parc!$A$2:$A$51,0)),"Code inconnu"))</f>
        <v/>
      </c>
      <c r="M678" s="37" t="n">
        <f aca="false">IF(J678="",0,K678*IFERROR(INDEX(Listes!$G$2:$G$21,MATCH(J678,Listes!$E$2:$E$21,0)),0))</f>
        <v>0</v>
      </c>
      <c r="N678" s="8"/>
      <c r="O678" s="37" t="str">
        <f aca="false">IF(A678="","",M678+N678)</f>
        <v/>
      </c>
      <c r="P678" s="27" t="str">
        <f aca="false">IF(B678="","",DATE(YEAR(B678),MONTH(B678),1))</f>
        <v/>
      </c>
    </row>
    <row r="679" customFormat="false" ht="15" hidden="false" customHeight="false" outlineLevel="0" collapsed="false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22" t="str">
        <f aca="false">IF(C679="","",IFERROR(INDEX(Parc!$B$2:$B$51,MATCH(C679,Parc!$A$2:$A$51,0)),"Code inconnu"))</f>
        <v/>
      </c>
      <c r="M679" s="37" t="n">
        <f aca="false">IF(J679="",0,K679*IFERROR(INDEX(Listes!$G$2:$G$21,MATCH(J679,Listes!$E$2:$E$21,0)),0))</f>
        <v>0</v>
      </c>
      <c r="N679" s="8"/>
      <c r="O679" s="37" t="str">
        <f aca="false">IF(A679="","",M679+N679)</f>
        <v/>
      </c>
      <c r="P679" s="27" t="str">
        <f aca="false">IF(B679="","",DATE(YEAR(B679),MONTH(B679),1))</f>
        <v/>
      </c>
    </row>
    <row r="680" customFormat="false" ht="15" hidden="false" customHeight="false" outlineLevel="0" collapsed="false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22" t="str">
        <f aca="false">IF(C680="","",IFERROR(INDEX(Parc!$B$2:$B$51,MATCH(C680,Parc!$A$2:$A$51,0)),"Code inconnu"))</f>
        <v/>
      </c>
      <c r="M680" s="37" t="n">
        <f aca="false">IF(J680="",0,K680*IFERROR(INDEX(Listes!$G$2:$G$21,MATCH(J680,Listes!$E$2:$E$21,0)),0))</f>
        <v>0</v>
      </c>
      <c r="N680" s="8"/>
      <c r="O680" s="37" t="str">
        <f aca="false">IF(A680="","",M680+N680)</f>
        <v/>
      </c>
      <c r="P680" s="27" t="str">
        <f aca="false">IF(B680="","",DATE(YEAR(B680),MONTH(B680),1))</f>
        <v/>
      </c>
    </row>
    <row r="681" customFormat="false" ht="15" hidden="false" customHeight="false" outlineLevel="0" collapsed="false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22" t="str">
        <f aca="false">IF(C681="","",IFERROR(INDEX(Parc!$B$2:$B$51,MATCH(C681,Parc!$A$2:$A$51,0)),"Code inconnu"))</f>
        <v/>
      </c>
      <c r="M681" s="37" t="n">
        <f aca="false">IF(J681="",0,K681*IFERROR(INDEX(Listes!$G$2:$G$21,MATCH(J681,Listes!$E$2:$E$21,0)),0))</f>
        <v>0</v>
      </c>
      <c r="N681" s="8"/>
      <c r="O681" s="37" t="str">
        <f aca="false">IF(A681="","",M681+N681)</f>
        <v/>
      </c>
      <c r="P681" s="27" t="str">
        <f aca="false">IF(B681="","",DATE(YEAR(B681),MONTH(B681),1))</f>
        <v/>
      </c>
    </row>
    <row r="682" customFormat="false" ht="15" hidden="false" customHeight="false" outlineLevel="0" collapsed="false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22" t="str">
        <f aca="false">IF(C682="","",IFERROR(INDEX(Parc!$B$2:$B$51,MATCH(C682,Parc!$A$2:$A$51,0)),"Code inconnu"))</f>
        <v/>
      </c>
      <c r="M682" s="37" t="n">
        <f aca="false">IF(J682="",0,K682*IFERROR(INDEX(Listes!$G$2:$G$21,MATCH(J682,Listes!$E$2:$E$21,0)),0))</f>
        <v>0</v>
      </c>
      <c r="N682" s="8"/>
      <c r="O682" s="37" t="str">
        <f aca="false">IF(A682="","",M682+N682)</f>
        <v/>
      </c>
      <c r="P682" s="27" t="str">
        <f aca="false">IF(B682="","",DATE(YEAR(B682),MONTH(B682),1))</f>
        <v/>
      </c>
    </row>
    <row r="683" customFormat="false" ht="15" hidden="false" customHeight="false" outlineLevel="0" collapsed="false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22" t="str">
        <f aca="false">IF(C683="","",IFERROR(INDEX(Parc!$B$2:$B$51,MATCH(C683,Parc!$A$2:$A$51,0)),"Code inconnu"))</f>
        <v/>
      </c>
      <c r="M683" s="37" t="n">
        <f aca="false">IF(J683="",0,K683*IFERROR(INDEX(Listes!$G$2:$G$21,MATCH(J683,Listes!$E$2:$E$21,0)),0))</f>
        <v>0</v>
      </c>
      <c r="N683" s="8"/>
      <c r="O683" s="37" t="str">
        <f aca="false">IF(A683="","",M683+N683)</f>
        <v/>
      </c>
      <c r="P683" s="27" t="str">
        <f aca="false">IF(B683="","",DATE(YEAR(B683),MONTH(B683),1))</f>
        <v/>
      </c>
    </row>
    <row r="684" customFormat="false" ht="15" hidden="false" customHeight="false" outlineLevel="0" collapsed="false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22" t="str">
        <f aca="false">IF(C684="","",IFERROR(INDEX(Parc!$B$2:$B$51,MATCH(C684,Parc!$A$2:$A$51,0)),"Code inconnu"))</f>
        <v/>
      </c>
      <c r="M684" s="37" t="n">
        <f aca="false">IF(J684="",0,K684*IFERROR(INDEX(Listes!$G$2:$G$21,MATCH(J684,Listes!$E$2:$E$21,0)),0))</f>
        <v>0</v>
      </c>
      <c r="N684" s="8"/>
      <c r="O684" s="37" t="str">
        <f aca="false">IF(A684="","",M684+N684)</f>
        <v/>
      </c>
      <c r="P684" s="27" t="str">
        <f aca="false">IF(B684="","",DATE(YEAR(B684),MONTH(B684),1))</f>
        <v/>
      </c>
    </row>
    <row r="685" customFormat="false" ht="15" hidden="false" customHeight="false" outlineLevel="0" collapsed="false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22" t="str">
        <f aca="false">IF(C685="","",IFERROR(INDEX(Parc!$B$2:$B$51,MATCH(C685,Parc!$A$2:$A$51,0)),"Code inconnu"))</f>
        <v/>
      </c>
      <c r="M685" s="37" t="n">
        <f aca="false">IF(J685="",0,K685*IFERROR(INDEX(Listes!$G$2:$G$21,MATCH(J685,Listes!$E$2:$E$21,0)),0))</f>
        <v>0</v>
      </c>
      <c r="N685" s="8"/>
      <c r="O685" s="37" t="str">
        <f aca="false">IF(A685="","",M685+N685)</f>
        <v/>
      </c>
      <c r="P685" s="27" t="str">
        <f aca="false">IF(B685="","",DATE(YEAR(B685),MONTH(B685),1))</f>
        <v/>
      </c>
    </row>
    <row r="686" customFormat="false" ht="15" hidden="false" customHeight="false" outlineLevel="0" collapsed="false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22" t="str">
        <f aca="false">IF(C686="","",IFERROR(INDEX(Parc!$B$2:$B$51,MATCH(C686,Parc!$A$2:$A$51,0)),"Code inconnu"))</f>
        <v/>
      </c>
      <c r="M686" s="37" t="n">
        <f aca="false">IF(J686="",0,K686*IFERROR(INDEX(Listes!$G$2:$G$21,MATCH(J686,Listes!$E$2:$E$21,0)),0))</f>
        <v>0</v>
      </c>
      <c r="N686" s="8"/>
      <c r="O686" s="37" t="str">
        <f aca="false">IF(A686="","",M686+N686)</f>
        <v/>
      </c>
      <c r="P686" s="27" t="str">
        <f aca="false">IF(B686="","",DATE(YEAR(B686),MONTH(B686),1))</f>
        <v/>
      </c>
    </row>
    <row r="687" customFormat="false" ht="15" hidden="false" customHeight="false" outlineLevel="0" collapsed="false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22" t="str">
        <f aca="false">IF(C687="","",IFERROR(INDEX(Parc!$B$2:$B$51,MATCH(C687,Parc!$A$2:$A$51,0)),"Code inconnu"))</f>
        <v/>
      </c>
      <c r="M687" s="37" t="n">
        <f aca="false">IF(J687="",0,K687*IFERROR(INDEX(Listes!$G$2:$G$21,MATCH(J687,Listes!$E$2:$E$21,0)),0))</f>
        <v>0</v>
      </c>
      <c r="N687" s="8"/>
      <c r="O687" s="37" t="str">
        <f aca="false">IF(A687="","",M687+N687)</f>
        <v/>
      </c>
      <c r="P687" s="27" t="str">
        <f aca="false">IF(B687="","",DATE(YEAR(B687),MONTH(B687),1))</f>
        <v/>
      </c>
    </row>
    <row r="688" customFormat="false" ht="15" hidden="false" customHeight="false" outlineLevel="0" collapsed="false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22" t="str">
        <f aca="false">IF(C688="","",IFERROR(INDEX(Parc!$B$2:$B$51,MATCH(C688,Parc!$A$2:$A$51,0)),"Code inconnu"))</f>
        <v/>
      </c>
      <c r="M688" s="37" t="n">
        <f aca="false">IF(J688="",0,K688*IFERROR(INDEX(Listes!$G$2:$G$21,MATCH(J688,Listes!$E$2:$E$21,0)),0))</f>
        <v>0</v>
      </c>
      <c r="N688" s="8"/>
      <c r="O688" s="37" t="str">
        <f aca="false">IF(A688="","",M688+N688)</f>
        <v/>
      </c>
      <c r="P688" s="27" t="str">
        <f aca="false">IF(B688="","",DATE(YEAR(B688),MONTH(B688),1))</f>
        <v/>
      </c>
    </row>
    <row r="689" customFormat="false" ht="15" hidden="false" customHeight="false" outlineLevel="0" collapsed="false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22" t="str">
        <f aca="false">IF(C689="","",IFERROR(INDEX(Parc!$B$2:$B$51,MATCH(C689,Parc!$A$2:$A$51,0)),"Code inconnu"))</f>
        <v/>
      </c>
      <c r="M689" s="37" t="n">
        <f aca="false">IF(J689="",0,K689*IFERROR(INDEX(Listes!$G$2:$G$21,MATCH(J689,Listes!$E$2:$E$21,0)),0))</f>
        <v>0</v>
      </c>
      <c r="N689" s="8"/>
      <c r="O689" s="37" t="str">
        <f aca="false">IF(A689="","",M689+N689)</f>
        <v/>
      </c>
      <c r="P689" s="27" t="str">
        <f aca="false">IF(B689="","",DATE(YEAR(B689),MONTH(B689),1))</f>
        <v/>
      </c>
    </row>
    <row r="690" customFormat="false" ht="15" hidden="false" customHeight="false" outlineLevel="0" collapsed="false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22" t="str">
        <f aca="false">IF(C690="","",IFERROR(INDEX(Parc!$B$2:$B$51,MATCH(C690,Parc!$A$2:$A$51,0)),"Code inconnu"))</f>
        <v/>
      </c>
      <c r="M690" s="37" t="n">
        <f aca="false">IF(J690="",0,K690*IFERROR(INDEX(Listes!$G$2:$G$21,MATCH(J690,Listes!$E$2:$E$21,0)),0))</f>
        <v>0</v>
      </c>
      <c r="N690" s="8"/>
      <c r="O690" s="37" t="str">
        <f aca="false">IF(A690="","",M690+N690)</f>
        <v/>
      </c>
      <c r="P690" s="27" t="str">
        <f aca="false">IF(B690="","",DATE(YEAR(B690),MONTH(B690),1))</f>
        <v/>
      </c>
    </row>
    <row r="691" customFormat="false" ht="15" hidden="false" customHeight="false" outlineLevel="0" collapsed="false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22" t="str">
        <f aca="false">IF(C691="","",IFERROR(INDEX(Parc!$B$2:$B$51,MATCH(C691,Parc!$A$2:$A$51,0)),"Code inconnu"))</f>
        <v/>
      </c>
      <c r="M691" s="37" t="n">
        <f aca="false">IF(J691="",0,K691*IFERROR(INDEX(Listes!$G$2:$G$21,MATCH(J691,Listes!$E$2:$E$21,0)),0))</f>
        <v>0</v>
      </c>
      <c r="N691" s="8"/>
      <c r="O691" s="37" t="str">
        <f aca="false">IF(A691="","",M691+N691)</f>
        <v/>
      </c>
      <c r="P691" s="27" t="str">
        <f aca="false">IF(B691="","",DATE(YEAR(B691),MONTH(B691),1))</f>
        <v/>
      </c>
    </row>
    <row r="692" customFormat="false" ht="15" hidden="false" customHeight="false" outlineLevel="0" collapsed="false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22" t="str">
        <f aca="false">IF(C692="","",IFERROR(INDEX(Parc!$B$2:$B$51,MATCH(C692,Parc!$A$2:$A$51,0)),"Code inconnu"))</f>
        <v/>
      </c>
      <c r="M692" s="37" t="n">
        <f aca="false">IF(J692="",0,K692*IFERROR(INDEX(Listes!$G$2:$G$21,MATCH(J692,Listes!$E$2:$E$21,0)),0))</f>
        <v>0</v>
      </c>
      <c r="N692" s="8"/>
      <c r="O692" s="37" t="str">
        <f aca="false">IF(A692="","",M692+N692)</f>
        <v/>
      </c>
      <c r="P692" s="27" t="str">
        <f aca="false">IF(B692="","",DATE(YEAR(B692),MONTH(B692),1))</f>
        <v/>
      </c>
    </row>
    <row r="693" customFormat="false" ht="15" hidden="false" customHeight="false" outlineLevel="0" collapsed="false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22" t="str">
        <f aca="false">IF(C693="","",IFERROR(INDEX(Parc!$B$2:$B$51,MATCH(C693,Parc!$A$2:$A$51,0)),"Code inconnu"))</f>
        <v/>
      </c>
      <c r="M693" s="37" t="n">
        <f aca="false">IF(J693="",0,K693*IFERROR(INDEX(Listes!$G$2:$G$21,MATCH(J693,Listes!$E$2:$E$21,0)),0))</f>
        <v>0</v>
      </c>
      <c r="N693" s="8"/>
      <c r="O693" s="37" t="str">
        <f aca="false">IF(A693="","",M693+N693)</f>
        <v/>
      </c>
      <c r="P693" s="27" t="str">
        <f aca="false">IF(B693="","",DATE(YEAR(B693),MONTH(B693),1))</f>
        <v/>
      </c>
    </row>
    <row r="694" customFormat="false" ht="15" hidden="false" customHeight="false" outlineLevel="0" collapsed="false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22" t="str">
        <f aca="false">IF(C694="","",IFERROR(INDEX(Parc!$B$2:$B$51,MATCH(C694,Parc!$A$2:$A$51,0)),"Code inconnu"))</f>
        <v/>
      </c>
      <c r="M694" s="37" t="n">
        <f aca="false">IF(J694="",0,K694*IFERROR(INDEX(Listes!$G$2:$G$21,MATCH(J694,Listes!$E$2:$E$21,0)),0))</f>
        <v>0</v>
      </c>
      <c r="N694" s="8"/>
      <c r="O694" s="37" t="str">
        <f aca="false">IF(A694="","",M694+N694)</f>
        <v/>
      </c>
      <c r="P694" s="27" t="str">
        <f aca="false">IF(B694="","",DATE(YEAR(B694),MONTH(B694),1))</f>
        <v/>
      </c>
    </row>
    <row r="695" customFormat="false" ht="15" hidden="false" customHeight="false" outlineLevel="0" collapsed="false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22" t="str">
        <f aca="false">IF(C695="","",IFERROR(INDEX(Parc!$B$2:$B$51,MATCH(C695,Parc!$A$2:$A$51,0)),"Code inconnu"))</f>
        <v/>
      </c>
      <c r="M695" s="37" t="n">
        <f aca="false">IF(J695="",0,K695*IFERROR(INDEX(Listes!$G$2:$G$21,MATCH(J695,Listes!$E$2:$E$21,0)),0))</f>
        <v>0</v>
      </c>
      <c r="N695" s="8"/>
      <c r="O695" s="37" t="str">
        <f aca="false">IF(A695="","",M695+N695)</f>
        <v/>
      </c>
      <c r="P695" s="27" t="str">
        <f aca="false">IF(B695="","",DATE(YEAR(B695),MONTH(B695),1))</f>
        <v/>
      </c>
    </row>
    <row r="696" customFormat="false" ht="15" hidden="false" customHeight="false" outlineLevel="0" collapsed="false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22" t="str">
        <f aca="false">IF(C696="","",IFERROR(INDEX(Parc!$B$2:$B$51,MATCH(C696,Parc!$A$2:$A$51,0)),"Code inconnu"))</f>
        <v/>
      </c>
      <c r="M696" s="37" t="n">
        <f aca="false">IF(J696="",0,K696*IFERROR(INDEX(Listes!$G$2:$G$21,MATCH(J696,Listes!$E$2:$E$21,0)),0))</f>
        <v>0</v>
      </c>
      <c r="N696" s="8"/>
      <c r="O696" s="37" t="str">
        <f aca="false">IF(A696="","",M696+N696)</f>
        <v/>
      </c>
      <c r="P696" s="27" t="str">
        <f aca="false">IF(B696="","",DATE(YEAR(B696),MONTH(B696),1))</f>
        <v/>
      </c>
    </row>
    <row r="697" customFormat="false" ht="15" hidden="false" customHeight="false" outlineLevel="0" collapsed="false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22" t="str">
        <f aca="false">IF(C697="","",IFERROR(INDEX(Parc!$B$2:$B$51,MATCH(C697,Parc!$A$2:$A$51,0)),"Code inconnu"))</f>
        <v/>
      </c>
      <c r="M697" s="37" t="n">
        <f aca="false">IF(J697="",0,K697*IFERROR(INDEX(Listes!$G$2:$G$21,MATCH(J697,Listes!$E$2:$E$21,0)),0))</f>
        <v>0</v>
      </c>
      <c r="N697" s="8"/>
      <c r="O697" s="37" t="str">
        <f aca="false">IF(A697="","",M697+N697)</f>
        <v/>
      </c>
      <c r="P697" s="27" t="str">
        <f aca="false">IF(B697="","",DATE(YEAR(B697),MONTH(B697),1))</f>
        <v/>
      </c>
    </row>
    <row r="698" customFormat="false" ht="15" hidden="false" customHeight="false" outlineLevel="0" collapsed="false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22" t="str">
        <f aca="false">IF(C698="","",IFERROR(INDEX(Parc!$B$2:$B$51,MATCH(C698,Parc!$A$2:$A$51,0)),"Code inconnu"))</f>
        <v/>
      </c>
      <c r="M698" s="37" t="n">
        <f aca="false">IF(J698="",0,K698*IFERROR(INDEX(Listes!$G$2:$G$21,MATCH(J698,Listes!$E$2:$E$21,0)),0))</f>
        <v>0</v>
      </c>
      <c r="N698" s="8"/>
      <c r="O698" s="37" t="str">
        <f aca="false">IF(A698="","",M698+N698)</f>
        <v/>
      </c>
      <c r="P698" s="27" t="str">
        <f aca="false">IF(B698="","",DATE(YEAR(B698),MONTH(B698),1))</f>
        <v/>
      </c>
    </row>
    <row r="699" customFormat="false" ht="15" hidden="false" customHeight="false" outlineLevel="0" collapsed="false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22" t="str">
        <f aca="false">IF(C699="","",IFERROR(INDEX(Parc!$B$2:$B$51,MATCH(C699,Parc!$A$2:$A$51,0)),"Code inconnu"))</f>
        <v/>
      </c>
      <c r="M699" s="37" t="n">
        <f aca="false">IF(J699="",0,K699*IFERROR(INDEX(Listes!$G$2:$G$21,MATCH(J699,Listes!$E$2:$E$21,0)),0))</f>
        <v>0</v>
      </c>
      <c r="N699" s="8"/>
      <c r="O699" s="37" t="str">
        <f aca="false">IF(A699="","",M699+N699)</f>
        <v/>
      </c>
      <c r="P699" s="27" t="str">
        <f aca="false">IF(B699="","",DATE(YEAR(B699),MONTH(B699),1))</f>
        <v/>
      </c>
    </row>
    <row r="700" customFormat="false" ht="15" hidden="false" customHeight="false" outlineLevel="0" collapsed="false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22" t="str">
        <f aca="false">IF(C700="","",IFERROR(INDEX(Parc!$B$2:$B$51,MATCH(C700,Parc!$A$2:$A$51,0)),"Code inconnu"))</f>
        <v/>
      </c>
      <c r="M700" s="37" t="n">
        <f aca="false">IF(J700="",0,K700*IFERROR(INDEX(Listes!$G$2:$G$21,MATCH(J700,Listes!$E$2:$E$21,0)),0))</f>
        <v>0</v>
      </c>
      <c r="N700" s="8"/>
      <c r="O700" s="37" t="str">
        <f aca="false">IF(A700="","",M700+N700)</f>
        <v/>
      </c>
      <c r="P700" s="27" t="str">
        <f aca="false">IF(B700="","",DATE(YEAR(B700),MONTH(B700),1))</f>
        <v/>
      </c>
    </row>
    <row r="701" customFormat="false" ht="15" hidden="false" customHeight="false" outlineLevel="0" collapsed="false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22" t="str">
        <f aca="false">IF(C701="","",IFERROR(INDEX(Parc!$B$2:$B$51,MATCH(C701,Parc!$A$2:$A$51,0)),"Code inconnu"))</f>
        <v/>
      </c>
      <c r="M701" s="37" t="n">
        <f aca="false">IF(J701="",0,K701*IFERROR(INDEX(Listes!$G$2:$G$21,MATCH(J701,Listes!$E$2:$E$21,0)),0))</f>
        <v>0</v>
      </c>
      <c r="N701" s="8"/>
      <c r="O701" s="37" t="str">
        <f aca="false">IF(A701="","",M701+N701)</f>
        <v/>
      </c>
      <c r="P701" s="27" t="str">
        <f aca="false">IF(B701="","",DATE(YEAR(B701),MONTH(B701),1))</f>
        <v/>
      </c>
    </row>
    <row r="702" customFormat="false" ht="15" hidden="false" customHeight="false" outlineLevel="0" collapsed="false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22" t="str">
        <f aca="false">IF(C702="","",IFERROR(INDEX(Parc!$B$2:$B$51,MATCH(C702,Parc!$A$2:$A$51,0)),"Code inconnu"))</f>
        <v/>
      </c>
      <c r="M702" s="37" t="n">
        <f aca="false">IF(J702="",0,K702*IFERROR(INDEX(Listes!$G$2:$G$21,MATCH(J702,Listes!$E$2:$E$21,0)),0))</f>
        <v>0</v>
      </c>
      <c r="N702" s="8"/>
      <c r="O702" s="37" t="str">
        <f aca="false">IF(A702="","",M702+N702)</f>
        <v/>
      </c>
      <c r="P702" s="27" t="str">
        <f aca="false">IF(B702="","",DATE(YEAR(B702),MONTH(B702),1))</f>
        <v/>
      </c>
    </row>
    <row r="703" customFormat="false" ht="15" hidden="false" customHeight="false" outlineLevel="0" collapsed="false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22" t="str">
        <f aca="false">IF(C703="","",IFERROR(INDEX(Parc!$B$2:$B$51,MATCH(C703,Parc!$A$2:$A$51,0)),"Code inconnu"))</f>
        <v/>
      </c>
      <c r="M703" s="37" t="n">
        <f aca="false">IF(J703="",0,K703*IFERROR(INDEX(Listes!$G$2:$G$21,MATCH(J703,Listes!$E$2:$E$21,0)),0))</f>
        <v>0</v>
      </c>
      <c r="N703" s="8"/>
      <c r="O703" s="37" t="str">
        <f aca="false">IF(A703="","",M703+N703)</f>
        <v/>
      </c>
      <c r="P703" s="27" t="str">
        <f aca="false">IF(B703="","",DATE(YEAR(B703),MONTH(B703),1))</f>
        <v/>
      </c>
    </row>
    <row r="704" customFormat="false" ht="15" hidden="false" customHeight="false" outlineLevel="0" collapsed="false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22" t="str">
        <f aca="false">IF(C704="","",IFERROR(INDEX(Parc!$B$2:$B$51,MATCH(C704,Parc!$A$2:$A$51,0)),"Code inconnu"))</f>
        <v/>
      </c>
      <c r="M704" s="37" t="n">
        <f aca="false">IF(J704="",0,K704*IFERROR(INDEX(Listes!$G$2:$G$21,MATCH(J704,Listes!$E$2:$E$21,0)),0))</f>
        <v>0</v>
      </c>
      <c r="N704" s="8"/>
      <c r="O704" s="37" t="str">
        <f aca="false">IF(A704="","",M704+N704)</f>
        <v/>
      </c>
      <c r="P704" s="27" t="str">
        <f aca="false">IF(B704="","",DATE(YEAR(B704),MONTH(B704),1))</f>
        <v/>
      </c>
    </row>
    <row r="705" customFormat="false" ht="15" hidden="false" customHeight="false" outlineLevel="0" collapsed="false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22" t="str">
        <f aca="false">IF(C705="","",IFERROR(INDEX(Parc!$B$2:$B$51,MATCH(C705,Parc!$A$2:$A$51,0)),"Code inconnu"))</f>
        <v/>
      </c>
      <c r="M705" s="37" t="n">
        <f aca="false">IF(J705="",0,K705*IFERROR(INDEX(Listes!$G$2:$G$21,MATCH(J705,Listes!$E$2:$E$21,0)),0))</f>
        <v>0</v>
      </c>
      <c r="N705" s="8"/>
      <c r="O705" s="37" t="str">
        <f aca="false">IF(A705="","",M705+N705)</f>
        <v/>
      </c>
      <c r="P705" s="27" t="str">
        <f aca="false">IF(B705="","",DATE(YEAR(B705),MONTH(B705),1))</f>
        <v/>
      </c>
    </row>
    <row r="706" customFormat="false" ht="15" hidden="false" customHeight="false" outlineLevel="0" collapsed="false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22" t="str">
        <f aca="false">IF(C706="","",IFERROR(INDEX(Parc!$B$2:$B$51,MATCH(C706,Parc!$A$2:$A$51,0)),"Code inconnu"))</f>
        <v/>
      </c>
      <c r="M706" s="37" t="n">
        <f aca="false">IF(J706="",0,K706*IFERROR(INDEX(Listes!$G$2:$G$21,MATCH(J706,Listes!$E$2:$E$21,0)),0))</f>
        <v>0</v>
      </c>
      <c r="N706" s="8"/>
      <c r="O706" s="37" t="str">
        <f aca="false">IF(A706="","",M706+N706)</f>
        <v/>
      </c>
      <c r="P706" s="27" t="str">
        <f aca="false">IF(B706="","",DATE(YEAR(B706),MONTH(B706),1))</f>
        <v/>
      </c>
    </row>
    <row r="707" customFormat="false" ht="15" hidden="false" customHeight="false" outlineLevel="0" collapsed="false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22" t="str">
        <f aca="false">IF(C707="","",IFERROR(INDEX(Parc!$B$2:$B$51,MATCH(C707,Parc!$A$2:$A$51,0)),"Code inconnu"))</f>
        <v/>
      </c>
      <c r="M707" s="37" t="n">
        <f aca="false">IF(J707="",0,K707*IFERROR(INDEX(Listes!$G$2:$G$21,MATCH(J707,Listes!$E$2:$E$21,0)),0))</f>
        <v>0</v>
      </c>
      <c r="N707" s="8"/>
      <c r="O707" s="37" t="str">
        <f aca="false">IF(A707="","",M707+N707)</f>
        <v/>
      </c>
      <c r="P707" s="27" t="str">
        <f aca="false">IF(B707="","",DATE(YEAR(B707),MONTH(B707),1))</f>
        <v/>
      </c>
    </row>
    <row r="708" customFormat="false" ht="15" hidden="false" customHeight="false" outlineLevel="0" collapsed="false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22" t="str">
        <f aca="false">IF(C708="","",IFERROR(INDEX(Parc!$B$2:$B$51,MATCH(C708,Parc!$A$2:$A$51,0)),"Code inconnu"))</f>
        <v/>
      </c>
      <c r="M708" s="37" t="n">
        <f aca="false">IF(J708="",0,K708*IFERROR(INDEX(Listes!$G$2:$G$21,MATCH(J708,Listes!$E$2:$E$21,0)),0))</f>
        <v>0</v>
      </c>
      <c r="N708" s="8"/>
      <c r="O708" s="37" t="str">
        <f aca="false">IF(A708="","",M708+N708)</f>
        <v/>
      </c>
      <c r="P708" s="27" t="str">
        <f aca="false">IF(B708="","",DATE(YEAR(B708),MONTH(B708),1))</f>
        <v/>
      </c>
    </row>
    <row r="709" customFormat="false" ht="15" hidden="false" customHeight="false" outlineLevel="0" collapsed="false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22" t="str">
        <f aca="false">IF(C709="","",IFERROR(INDEX(Parc!$B$2:$B$51,MATCH(C709,Parc!$A$2:$A$51,0)),"Code inconnu"))</f>
        <v/>
      </c>
      <c r="M709" s="37" t="n">
        <f aca="false">IF(J709="",0,K709*IFERROR(INDEX(Listes!$G$2:$G$21,MATCH(J709,Listes!$E$2:$E$21,0)),0))</f>
        <v>0</v>
      </c>
      <c r="N709" s="8"/>
      <c r="O709" s="37" t="str">
        <f aca="false">IF(A709="","",M709+N709)</f>
        <v/>
      </c>
      <c r="P709" s="27" t="str">
        <f aca="false">IF(B709="","",DATE(YEAR(B709),MONTH(B709),1))</f>
        <v/>
      </c>
    </row>
    <row r="710" customFormat="false" ht="15" hidden="false" customHeight="false" outlineLevel="0" collapsed="false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22" t="str">
        <f aca="false">IF(C710="","",IFERROR(INDEX(Parc!$B$2:$B$51,MATCH(C710,Parc!$A$2:$A$51,0)),"Code inconnu"))</f>
        <v/>
      </c>
      <c r="M710" s="37" t="n">
        <f aca="false">IF(J710="",0,K710*IFERROR(INDEX(Listes!$G$2:$G$21,MATCH(J710,Listes!$E$2:$E$21,0)),0))</f>
        <v>0</v>
      </c>
      <c r="N710" s="8"/>
      <c r="O710" s="37" t="str">
        <f aca="false">IF(A710="","",M710+N710)</f>
        <v/>
      </c>
      <c r="P710" s="27" t="str">
        <f aca="false">IF(B710="","",DATE(YEAR(B710),MONTH(B710),1))</f>
        <v/>
      </c>
    </row>
    <row r="711" customFormat="false" ht="15" hidden="false" customHeight="false" outlineLevel="0" collapsed="false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22" t="str">
        <f aca="false">IF(C711="","",IFERROR(INDEX(Parc!$B$2:$B$51,MATCH(C711,Parc!$A$2:$A$51,0)),"Code inconnu"))</f>
        <v/>
      </c>
      <c r="M711" s="37" t="n">
        <f aca="false">IF(J711="",0,K711*IFERROR(INDEX(Listes!$G$2:$G$21,MATCH(J711,Listes!$E$2:$E$21,0)),0))</f>
        <v>0</v>
      </c>
      <c r="N711" s="8"/>
      <c r="O711" s="37" t="str">
        <f aca="false">IF(A711="","",M711+N711)</f>
        <v/>
      </c>
      <c r="P711" s="27" t="str">
        <f aca="false">IF(B711="","",DATE(YEAR(B711),MONTH(B711),1))</f>
        <v/>
      </c>
    </row>
    <row r="712" customFormat="false" ht="15" hidden="false" customHeight="false" outlineLevel="0" collapsed="false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22" t="str">
        <f aca="false">IF(C712="","",IFERROR(INDEX(Parc!$B$2:$B$51,MATCH(C712,Parc!$A$2:$A$51,0)),"Code inconnu"))</f>
        <v/>
      </c>
      <c r="M712" s="37" t="n">
        <f aca="false">IF(J712="",0,K712*IFERROR(INDEX(Listes!$G$2:$G$21,MATCH(J712,Listes!$E$2:$E$21,0)),0))</f>
        <v>0</v>
      </c>
      <c r="N712" s="8"/>
      <c r="O712" s="37" t="str">
        <f aca="false">IF(A712="","",M712+N712)</f>
        <v/>
      </c>
      <c r="P712" s="27" t="str">
        <f aca="false">IF(B712="","",DATE(YEAR(B712),MONTH(B712),1))</f>
        <v/>
      </c>
    </row>
    <row r="713" customFormat="false" ht="15" hidden="false" customHeight="false" outlineLevel="0" collapsed="false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22" t="str">
        <f aca="false">IF(C713="","",IFERROR(INDEX(Parc!$B$2:$B$51,MATCH(C713,Parc!$A$2:$A$51,0)),"Code inconnu"))</f>
        <v/>
      </c>
      <c r="M713" s="37" t="n">
        <f aca="false">IF(J713="",0,K713*IFERROR(INDEX(Listes!$G$2:$G$21,MATCH(J713,Listes!$E$2:$E$21,0)),0))</f>
        <v>0</v>
      </c>
      <c r="N713" s="8"/>
      <c r="O713" s="37" t="str">
        <f aca="false">IF(A713="","",M713+N713)</f>
        <v/>
      </c>
      <c r="P713" s="27" t="str">
        <f aca="false">IF(B713="","",DATE(YEAR(B713),MONTH(B713),1))</f>
        <v/>
      </c>
    </row>
    <row r="714" customFormat="false" ht="15" hidden="false" customHeight="false" outlineLevel="0" collapsed="false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22" t="str">
        <f aca="false">IF(C714="","",IFERROR(INDEX(Parc!$B$2:$B$51,MATCH(C714,Parc!$A$2:$A$51,0)),"Code inconnu"))</f>
        <v/>
      </c>
      <c r="M714" s="37" t="n">
        <f aca="false">IF(J714="",0,K714*IFERROR(INDEX(Listes!$G$2:$G$21,MATCH(J714,Listes!$E$2:$E$21,0)),0))</f>
        <v>0</v>
      </c>
      <c r="N714" s="8"/>
      <c r="O714" s="37" t="str">
        <f aca="false">IF(A714="","",M714+N714)</f>
        <v/>
      </c>
      <c r="P714" s="27" t="str">
        <f aca="false">IF(B714="","",DATE(YEAR(B714),MONTH(B714),1))</f>
        <v/>
      </c>
    </row>
    <row r="715" customFormat="false" ht="15" hidden="false" customHeight="false" outlineLevel="0" collapsed="false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22" t="str">
        <f aca="false">IF(C715="","",IFERROR(INDEX(Parc!$B$2:$B$51,MATCH(C715,Parc!$A$2:$A$51,0)),"Code inconnu"))</f>
        <v/>
      </c>
      <c r="M715" s="37" t="n">
        <f aca="false">IF(J715="",0,K715*IFERROR(INDEX(Listes!$G$2:$G$21,MATCH(J715,Listes!$E$2:$E$21,0)),0))</f>
        <v>0</v>
      </c>
      <c r="N715" s="8"/>
      <c r="O715" s="37" t="str">
        <f aca="false">IF(A715="","",M715+N715)</f>
        <v/>
      </c>
      <c r="P715" s="27" t="str">
        <f aca="false">IF(B715="","",DATE(YEAR(B715),MONTH(B715),1))</f>
        <v/>
      </c>
    </row>
    <row r="716" customFormat="false" ht="15" hidden="false" customHeight="false" outlineLevel="0" collapsed="false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22" t="str">
        <f aca="false">IF(C716="","",IFERROR(INDEX(Parc!$B$2:$B$51,MATCH(C716,Parc!$A$2:$A$51,0)),"Code inconnu"))</f>
        <v/>
      </c>
      <c r="M716" s="37" t="n">
        <f aca="false">IF(J716="",0,K716*IFERROR(INDEX(Listes!$G$2:$G$21,MATCH(J716,Listes!$E$2:$E$21,0)),0))</f>
        <v>0</v>
      </c>
      <c r="N716" s="8"/>
      <c r="O716" s="37" t="str">
        <f aca="false">IF(A716="","",M716+N716)</f>
        <v/>
      </c>
      <c r="P716" s="27" t="str">
        <f aca="false">IF(B716="","",DATE(YEAR(B716),MONTH(B716),1))</f>
        <v/>
      </c>
    </row>
    <row r="717" customFormat="false" ht="15" hidden="false" customHeight="false" outlineLevel="0" collapsed="false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22" t="str">
        <f aca="false">IF(C717="","",IFERROR(INDEX(Parc!$B$2:$B$51,MATCH(C717,Parc!$A$2:$A$51,0)),"Code inconnu"))</f>
        <v/>
      </c>
      <c r="M717" s="37" t="n">
        <f aca="false">IF(J717="",0,K717*IFERROR(INDEX(Listes!$G$2:$G$21,MATCH(J717,Listes!$E$2:$E$21,0)),0))</f>
        <v>0</v>
      </c>
      <c r="N717" s="8"/>
      <c r="O717" s="37" t="str">
        <f aca="false">IF(A717="","",M717+N717)</f>
        <v/>
      </c>
      <c r="P717" s="27" t="str">
        <f aca="false">IF(B717="","",DATE(YEAR(B717),MONTH(B717),1))</f>
        <v/>
      </c>
    </row>
    <row r="718" customFormat="false" ht="15" hidden="false" customHeight="false" outlineLevel="0" collapsed="false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22" t="str">
        <f aca="false">IF(C718="","",IFERROR(INDEX(Parc!$B$2:$B$51,MATCH(C718,Parc!$A$2:$A$51,0)),"Code inconnu"))</f>
        <v/>
      </c>
      <c r="M718" s="37" t="n">
        <f aca="false">IF(J718="",0,K718*IFERROR(INDEX(Listes!$G$2:$G$21,MATCH(J718,Listes!$E$2:$E$21,0)),0))</f>
        <v>0</v>
      </c>
      <c r="N718" s="8"/>
      <c r="O718" s="37" t="str">
        <f aca="false">IF(A718="","",M718+N718)</f>
        <v/>
      </c>
      <c r="P718" s="27" t="str">
        <f aca="false">IF(B718="","",DATE(YEAR(B718),MONTH(B718),1))</f>
        <v/>
      </c>
    </row>
    <row r="719" customFormat="false" ht="15" hidden="false" customHeight="false" outlineLevel="0" collapsed="false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22" t="str">
        <f aca="false">IF(C719="","",IFERROR(INDEX(Parc!$B$2:$B$51,MATCH(C719,Parc!$A$2:$A$51,0)),"Code inconnu"))</f>
        <v/>
      </c>
      <c r="M719" s="37" t="n">
        <f aca="false">IF(J719="",0,K719*IFERROR(INDEX(Listes!$G$2:$G$21,MATCH(J719,Listes!$E$2:$E$21,0)),0))</f>
        <v>0</v>
      </c>
      <c r="N719" s="8"/>
      <c r="O719" s="37" t="str">
        <f aca="false">IF(A719="","",M719+N719)</f>
        <v/>
      </c>
      <c r="P719" s="27" t="str">
        <f aca="false">IF(B719="","",DATE(YEAR(B719),MONTH(B719),1))</f>
        <v/>
      </c>
    </row>
    <row r="720" customFormat="false" ht="15" hidden="false" customHeight="false" outlineLevel="0" collapsed="false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22" t="str">
        <f aca="false">IF(C720="","",IFERROR(INDEX(Parc!$B$2:$B$51,MATCH(C720,Parc!$A$2:$A$51,0)),"Code inconnu"))</f>
        <v/>
      </c>
      <c r="M720" s="37" t="n">
        <f aca="false">IF(J720="",0,K720*IFERROR(INDEX(Listes!$G$2:$G$21,MATCH(J720,Listes!$E$2:$E$21,0)),0))</f>
        <v>0</v>
      </c>
      <c r="N720" s="8"/>
      <c r="O720" s="37" t="str">
        <f aca="false">IF(A720="","",M720+N720)</f>
        <v/>
      </c>
      <c r="P720" s="27" t="str">
        <f aca="false">IF(B720="","",DATE(YEAR(B720),MONTH(B720),1))</f>
        <v/>
      </c>
    </row>
    <row r="721" customFormat="false" ht="15" hidden="false" customHeight="false" outlineLevel="0" collapsed="false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22" t="str">
        <f aca="false">IF(C721="","",IFERROR(INDEX(Parc!$B$2:$B$51,MATCH(C721,Parc!$A$2:$A$51,0)),"Code inconnu"))</f>
        <v/>
      </c>
      <c r="M721" s="37" t="n">
        <f aca="false">IF(J721="",0,K721*IFERROR(INDEX(Listes!$G$2:$G$21,MATCH(J721,Listes!$E$2:$E$21,0)),0))</f>
        <v>0</v>
      </c>
      <c r="N721" s="8"/>
      <c r="O721" s="37" t="str">
        <f aca="false">IF(A721="","",M721+N721)</f>
        <v/>
      </c>
      <c r="P721" s="27" t="str">
        <f aca="false">IF(B721="","",DATE(YEAR(B721),MONTH(B721),1))</f>
        <v/>
      </c>
    </row>
    <row r="722" customFormat="false" ht="15" hidden="false" customHeight="false" outlineLevel="0" collapsed="false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22" t="str">
        <f aca="false">IF(C722="","",IFERROR(INDEX(Parc!$B$2:$B$51,MATCH(C722,Parc!$A$2:$A$51,0)),"Code inconnu"))</f>
        <v/>
      </c>
      <c r="M722" s="37" t="n">
        <f aca="false">IF(J722="",0,K722*IFERROR(INDEX(Listes!$G$2:$G$21,MATCH(J722,Listes!$E$2:$E$21,0)),0))</f>
        <v>0</v>
      </c>
      <c r="N722" s="8"/>
      <c r="O722" s="37" t="str">
        <f aca="false">IF(A722="","",M722+N722)</f>
        <v/>
      </c>
      <c r="P722" s="27" t="str">
        <f aca="false">IF(B722="","",DATE(YEAR(B722),MONTH(B722),1))</f>
        <v/>
      </c>
    </row>
    <row r="723" customFormat="false" ht="15" hidden="false" customHeight="false" outlineLevel="0" collapsed="false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22" t="str">
        <f aca="false">IF(C723="","",IFERROR(INDEX(Parc!$B$2:$B$51,MATCH(C723,Parc!$A$2:$A$51,0)),"Code inconnu"))</f>
        <v/>
      </c>
      <c r="M723" s="37" t="n">
        <f aca="false">IF(J723="",0,K723*IFERROR(INDEX(Listes!$G$2:$G$21,MATCH(J723,Listes!$E$2:$E$21,0)),0))</f>
        <v>0</v>
      </c>
      <c r="N723" s="8"/>
      <c r="O723" s="37" t="str">
        <f aca="false">IF(A723="","",M723+N723)</f>
        <v/>
      </c>
      <c r="P723" s="27" t="str">
        <f aca="false">IF(B723="","",DATE(YEAR(B723),MONTH(B723),1))</f>
        <v/>
      </c>
    </row>
    <row r="724" customFormat="false" ht="15" hidden="false" customHeight="false" outlineLevel="0" collapsed="false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22" t="str">
        <f aca="false">IF(C724="","",IFERROR(INDEX(Parc!$B$2:$B$51,MATCH(C724,Parc!$A$2:$A$51,0)),"Code inconnu"))</f>
        <v/>
      </c>
      <c r="M724" s="37" t="n">
        <f aca="false">IF(J724="",0,K724*IFERROR(INDEX(Listes!$G$2:$G$21,MATCH(J724,Listes!$E$2:$E$21,0)),0))</f>
        <v>0</v>
      </c>
      <c r="N724" s="8"/>
      <c r="O724" s="37" t="str">
        <f aca="false">IF(A724="","",M724+N724)</f>
        <v/>
      </c>
      <c r="P724" s="27" t="str">
        <f aca="false">IF(B724="","",DATE(YEAR(B724),MONTH(B724),1))</f>
        <v/>
      </c>
    </row>
    <row r="725" customFormat="false" ht="15" hidden="false" customHeight="false" outlineLevel="0" collapsed="false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22" t="str">
        <f aca="false">IF(C725="","",IFERROR(INDEX(Parc!$B$2:$B$51,MATCH(C725,Parc!$A$2:$A$51,0)),"Code inconnu"))</f>
        <v/>
      </c>
      <c r="M725" s="37" t="n">
        <f aca="false">IF(J725="",0,K725*IFERROR(INDEX(Listes!$G$2:$G$21,MATCH(J725,Listes!$E$2:$E$21,0)),0))</f>
        <v>0</v>
      </c>
      <c r="N725" s="8"/>
      <c r="O725" s="37" t="str">
        <f aca="false">IF(A725="","",M725+N725)</f>
        <v/>
      </c>
      <c r="P725" s="27" t="str">
        <f aca="false">IF(B725="","",DATE(YEAR(B725),MONTH(B725),1))</f>
        <v/>
      </c>
    </row>
    <row r="726" customFormat="false" ht="15" hidden="false" customHeight="false" outlineLevel="0" collapsed="false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22" t="str">
        <f aca="false">IF(C726="","",IFERROR(INDEX(Parc!$B$2:$B$51,MATCH(C726,Parc!$A$2:$A$51,0)),"Code inconnu"))</f>
        <v/>
      </c>
      <c r="M726" s="37" t="n">
        <f aca="false">IF(J726="",0,K726*IFERROR(INDEX(Listes!$G$2:$G$21,MATCH(J726,Listes!$E$2:$E$21,0)),0))</f>
        <v>0</v>
      </c>
      <c r="N726" s="8"/>
      <c r="O726" s="37" t="str">
        <f aca="false">IF(A726="","",M726+N726)</f>
        <v/>
      </c>
      <c r="P726" s="27" t="str">
        <f aca="false">IF(B726="","",DATE(YEAR(B726),MONTH(B726),1))</f>
        <v/>
      </c>
    </row>
    <row r="727" customFormat="false" ht="15" hidden="false" customHeight="false" outlineLevel="0" collapsed="false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22" t="str">
        <f aca="false">IF(C727="","",IFERROR(INDEX(Parc!$B$2:$B$51,MATCH(C727,Parc!$A$2:$A$51,0)),"Code inconnu"))</f>
        <v/>
      </c>
      <c r="M727" s="37" t="n">
        <f aca="false">IF(J727="",0,K727*IFERROR(INDEX(Listes!$G$2:$G$21,MATCH(J727,Listes!$E$2:$E$21,0)),0))</f>
        <v>0</v>
      </c>
      <c r="N727" s="8"/>
      <c r="O727" s="37" t="str">
        <f aca="false">IF(A727="","",M727+N727)</f>
        <v/>
      </c>
      <c r="P727" s="27" t="str">
        <f aca="false">IF(B727="","",DATE(YEAR(B727),MONTH(B727),1))</f>
        <v/>
      </c>
    </row>
    <row r="728" customFormat="false" ht="15" hidden="false" customHeight="false" outlineLevel="0" collapsed="false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22" t="str">
        <f aca="false">IF(C728="","",IFERROR(INDEX(Parc!$B$2:$B$51,MATCH(C728,Parc!$A$2:$A$51,0)),"Code inconnu"))</f>
        <v/>
      </c>
      <c r="M728" s="37" t="n">
        <f aca="false">IF(J728="",0,K728*IFERROR(INDEX(Listes!$G$2:$G$21,MATCH(J728,Listes!$E$2:$E$21,0)),0))</f>
        <v>0</v>
      </c>
      <c r="N728" s="8"/>
      <c r="O728" s="37" t="str">
        <f aca="false">IF(A728="","",M728+N728)</f>
        <v/>
      </c>
      <c r="P728" s="27" t="str">
        <f aca="false">IF(B728="","",DATE(YEAR(B728),MONTH(B728),1))</f>
        <v/>
      </c>
    </row>
    <row r="729" customFormat="false" ht="15" hidden="false" customHeight="false" outlineLevel="0" collapsed="false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22" t="str">
        <f aca="false">IF(C729="","",IFERROR(INDEX(Parc!$B$2:$B$51,MATCH(C729,Parc!$A$2:$A$51,0)),"Code inconnu"))</f>
        <v/>
      </c>
      <c r="M729" s="37" t="n">
        <f aca="false">IF(J729="",0,K729*IFERROR(INDEX(Listes!$G$2:$G$21,MATCH(J729,Listes!$E$2:$E$21,0)),0))</f>
        <v>0</v>
      </c>
      <c r="N729" s="8"/>
      <c r="O729" s="37" t="str">
        <f aca="false">IF(A729="","",M729+N729)</f>
        <v/>
      </c>
      <c r="P729" s="27" t="str">
        <f aca="false">IF(B729="","",DATE(YEAR(B729),MONTH(B729),1))</f>
        <v/>
      </c>
    </row>
    <row r="730" customFormat="false" ht="15" hidden="false" customHeight="false" outlineLevel="0" collapsed="false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22" t="str">
        <f aca="false">IF(C730="","",IFERROR(INDEX(Parc!$B$2:$B$51,MATCH(C730,Parc!$A$2:$A$51,0)),"Code inconnu"))</f>
        <v/>
      </c>
      <c r="M730" s="37" t="n">
        <f aca="false">IF(J730="",0,K730*IFERROR(INDEX(Listes!$G$2:$G$21,MATCH(J730,Listes!$E$2:$E$21,0)),0))</f>
        <v>0</v>
      </c>
      <c r="N730" s="8"/>
      <c r="O730" s="37" t="str">
        <f aca="false">IF(A730="","",M730+N730)</f>
        <v/>
      </c>
      <c r="P730" s="27" t="str">
        <f aca="false">IF(B730="","",DATE(YEAR(B730),MONTH(B730),1))</f>
        <v/>
      </c>
    </row>
    <row r="731" customFormat="false" ht="15" hidden="false" customHeight="false" outlineLevel="0" collapsed="false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22" t="str">
        <f aca="false">IF(C731="","",IFERROR(INDEX(Parc!$B$2:$B$51,MATCH(C731,Parc!$A$2:$A$51,0)),"Code inconnu"))</f>
        <v/>
      </c>
      <c r="M731" s="37" t="n">
        <f aca="false">IF(J731="",0,K731*IFERROR(INDEX(Listes!$G$2:$G$21,MATCH(J731,Listes!$E$2:$E$21,0)),0))</f>
        <v>0</v>
      </c>
      <c r="N731" s="8"/>
      <c r="O731" s="37" t="str">
        <f aca="false">IF(A731="","",M731+N731)</f>
        <v/>
      </c>
      <c r="P731" s="27" t="str">
        <f aca="false">IF(B731="","",DATE(YEAR(B731),MONTH(B731),1))</f>
        <v/>
      </c>
    </row>
    <row r="732" customFormat="false" ht="15" hidden="false" customHeight="false" outlineLevel="0" collapsed="false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22" t="str">
        <f aca="false">IF(C732="","",IFERROR(INDEX(Parc!$B$2:$B$51,MATCH(C732,Parc!$A$2:$A$51,0)),"Code inconnu"))</f>
        <v/>
      </c>
      <c r="M732" s="37" t="n">
        <f aca="false">IF(J732="",0,K732*IFERROR(INDEX(Listes!$G$2:$G$21,MATCH(J732,Listes!$E$2:$E$21,0)),0))</f>
        <v>0</v>
      </c>
      <c r="N732" s="8"/>
      <c r="O732" s="37" t="str">
        <f aca="false">IF(A732="","",M732+N732)</f>
        <v/>
      </c>
      <c r="P732" s="27" t="str">
        <f aca="false">IF(B732="","",DATE(YEAR(B732),MONTH(B732),1))</f>
        <v/>
      </c>
    </row>
    <row r="733" customFormat="false" ht="15" hidden="false" customHeight="false" outlineLevel="0" collapsed="false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22" t="str">
        <f aca="false">IF(C733="","",IFERROR(INDEX(Parc!$B$2:$B$51,MATCH(C733,Parc!$A$2:$A$51,0)),"Code inconnu"))</f>
        <v/>
      </c>
      <c r="M733" s="37" t="n">
        <f aca="false">IF(J733="",0,K733*IFERROR(INDEX(Listes!$G$2:$G$21,MATCH(J733,Listes!$E$2:$E$21,0)),0))</f>
        <v>0</v>
      </c>
      <c r="N733" s="8"/>
      <c r="O733" s="37" t="str">
        <f aca="false">IF(A733="","",M733+N733)</f>
        <v/>
      </c>
      <c r="P733" s="27" t="str">
        <f aca="false">IF(B733="","",DATE(YEAR(B733),MONTH(B733),1))</f>
        <v/>
      </c>
    </row>
    <row r="734" customFormat="false" ht="15" hidden="false" customHeight="false" outlineLevel="0" collapsed="false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22" t="str">
        <f aca="false">IF(C734="","",IFERROR(INDEX(Parc!$B$2:$B$51,MATCH(C734,Parc!$A$2:$A$51,0)),"Code inconnu"))</f>
        <v/>
      </c>
      <c r="M734" s="37" t="n">
        <f aca="false">IF(J734="",0,K734*IFERROR(INDEX(Listes!$G$2:$G$21,MATCH(J734,Listes!$E$2:$E$21,0)),0))</f>
        <v>0</v>
      </c>
      <c r="N734" s="8"/>
      <c r="O734" s="37" t="str">
        <f aca="false">IF(A734="","",M734+N734)</f>
        <v/>
      </c>
      <c r="P734" s="27" t="str">
        <f aca="false">IF(B734="","",DATE(YEAR(B734),MONTH(B734),1))</f>
        <v/>
      </c>
    </row>
    <row r="735" customFormat="false" ht="15" hidden="false" customHeight="false" outlineLevel="0" collapsed="false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22" t="str">
        <f aca="false">IF(C735="","",IFERROR(INDEX(Parc!$B$2:$B$51,MATCH(C735,Parc!$A$2:$A$51,0)),"Code inconnu"))</f>
        <v/>
      </c>
      <c r="M735" s="37" t="n">
        <f aca="false">IF(J735="",0,K735*IFERROR(INDEX(Listes!$G$2:$G$21,MATCH(J735,Listes!$E$2:$E$21,0)),0))</f>
        <v>0</v>
      </c>
      <c r="N735" s="8"/>
      <c r="O735" s="37" t="str">
        <f aca="false">IF(A735="","",M735+N735)</f>
        <v/>
      </c>
      <c r="P735" s="27" t="str">
        <f aca="false">IF(B735="","",DATE(YEAR(B735),MONTH(B735),1))</f>
        <v/>
      </c>
    </row>
    <row r="736" customFormat="false" ht="15" hidden="false" customHeight="false" outlineLevel="0" collapsed="false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22" t="str">
        <f aca="false">IF(C736="","",IFERROR(INDEX(Parc!$B$2:$B$51,MATCH(C736,Parc!$A$2:$A$51,0)),"Code inconnu"))</f>
        <v/>
      </c>
      <c r="M736" s="37" t="n">
        <f aca="false">IF(J736="",0,K736*IFERROR(INDEX(Listes!$G$2:$G$21,MATCH(J736,Listes!$E$2:$E$21,0)),0))</f>
        <v>0</v>
      </c>
      <c r="N736" s="8"/>
      <c r="O736" s="37" t="str">
        <f aca="false">IF(A736="","",M736+N736)</f>
        <v/>
      </c>
      <c r="P736" s="27" t="str">
        <f aca="false">IF(B736="","",DATE(YEAR(B736),MONTH(B736),1))</f>
        <v/>
      </c>
    </row>
    <row r="737" customFormat="false" ht="15" hidden="false" customHeight="false" outlineLevel="0" collapsed="false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22" t="str">
        <f aca="false">IF(C737="","",IFERROR(INDEX(Parc!$B$2:$B$51,MATCH(C737,Parc!$A$2:$A$51,0)),"Code inconnu"))</f>
        <v/>
      </c>
      <c r="M737" s="37" t="n">
        <f aca="false">IF(J737="",0,K737*IFERROR(INDEX(Listes!$G$2:$G$21,MATCH(J737,Listes!$E$2:$E$21,0)),0))</f>
        <v>0</v>
      </c>
      <c r="N737" s="8"/>
      <c r="O737" s="37" t="str">
        <f aca="false">IF(A737="","",M737+N737)</f>
        <v/>
      </c>
      <c r="P737" s="27" t="str">
        <f aca="false">IF(B737="","",DATE(YEAR(B737),MONTH(B737),1))</f>
        <v/>
      </c>
    </row>
    <row r="738" customFormat="false" ht="15" hidden="false" customHeight="false" outlineLevel="0" collapsed="false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22" t="str">
        <f aca="false">IF(C738="","",IFERROR(INDEX(Parc!$B$2:$B$51,MATCH(C738,Parc!$A$2:$A$51,0)),"Code inconnu"))</f>
        <v/>
      </c>
      <c r="M738" s="37" t="n">
        <f aca="false">IF(J738="",0,K738*IFERROR(INDEX(Listes!$G$2:$G$21,MATCH(J738,Listes!$E$2:$E$21,0)),0))</f>
        <v>0</v>
      </c>
      <c r="N738" s="8"/>
      <c r="O738" s="37" t="str">
        <f aca="false">IF(A738="","",M738+N738)</f>
        <v/>
      </c>
      <c r="P738" s="27" t="str">
        <f aca="false">IF(B738="","",DATE(YEAR(B738),MONTH(B738),1))</f>
        <v/>
      </c>
    </row>
    <row r="739" customFormat="false" ht="15" hidden="false" customHeight="false" outlineLevel="0" collapsed="false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22" t="str">
        <f aca="false">IF(C739="","",IFERROR(INDEX(Parc!$B$2:$B$51,MATCH(C739,Parc!$A$2:$A$51,0)),"Code inconnu"))</f>
        <v/>
      </c>
      <c r="M739" s="37" t="n">
        <f aca="false">IF(J739="",0,K739*IFERROR(INDEX(Listes!$G$2:$G$21,MATCH(J739,Listes!$E$2:$E$21,0)),0))</f>
        <v>0</v>
      </c>
      <c r="N739" s="8"/>
      <c r="O739" s="37" t="str">
        <f aca="false">IF(A739="","",M739+N739)</f>
        <v/>
      </c>
      <c r="P739" s="27" t="str">
        <f aca="false">IF(B739="","",DATE(YEAR(B739),MONTH(B739),1))</f>
        <v/>
      </c>
    </row>
    <row r="740" customFormat="false" ht="15" hidden="false" customHeight="false" outlineLevel="0" collapsed="false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22" t="str">
        <f aca="false">IF(C740="","",IFERROR(INDEX(Parc!$B$2:$B$51,MATCH(C740,Parc!$A$2:$A$51,0)),"Code inconnu"))</f>
        <v/>
      </c>
      <c r="M740" s="37" t="n">
        <f aca="false">IF(J740="",0,K740*IFERROR(INDEX(Listes!$G$2:$G$21,MATCH(J740,Listes!$E$2:$E$21,0)),0))</f>
        <v>0</v>
      </c>
      <c r="N740" s="8"/>
      <c r="O740" s="37" t="str">
        <f aca="false">IF(A740="","",M740+N740)</f>
        <v/>
      </c>
      <c r="P740" s="27" t="str">
        <f aca="false">IF(B740="","",DATE(YEAR(B740),MONTH(B740),1))</f>
        <v/>
      </c>
    </row>
    <row r="741" customFormat="false" ht="15" hidden="false" customHeight="false" outlineLevel="0" collapsed="false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22" t="str">
        <f aca="false">IF(C741="","",IFERROR(INDEX(Parc!$B$2:$B$51,MATCH(C741,Parc!$A$2:$A$51,0)),"Code inconnu"))</f>
        <v/>
      </c>
      <c r="M741" s="37" t="n">
        <f aca="false">IF(J741="",0,K741*IFERROR(INDEX(Listes!$G$2:$G$21,MATCH(J741,Listes!$E$2:$E$21,0)),0))</f>
        <v>0</v>
      </c>
      <c r="N741" s="8"/>
      <c r="O741" s="37" t="str">
        <f aca="false">IF(A741="","",M741+N741)</f>
        <v/>
      </c>
      <c r="P741" s="27" t="str">
        <f aca="false">IF(B741="","",DATE(YEAR(B741),MONTH(B741),1))</f>
        <v/>
      </c>
    </row>
    <row r="742" customFormat="false" ht="15" hidden="false" customHeight="false" outlineLevel="0" collapsed="false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22" t="str">
        <f aca="false">IF(C742="","",IFERROR(INDEX(Parc!$B$2:$B$51,MATCH(C742,Parc!$A$2:$A$51,0)),"Code inconnu"))</f>
        <v/>
      </c>
      <c r="M742" s="37" t="n">
        <f aca="false">IF(J742="",0,K742*IFERROR(INDEX(Listes!$G$2:$G$21,MATCH(J742,Listes!$E$2:$E$21,0)),0))</f>
        <v>0</v>
      </c>
      <c r="N742" s="8"/>
      <c r="O742" s="37" t="str">
        <f aca="false">IF(A742="","",M742+N742)</f>
        <v/>
      </c>
      <c r="P742" s="27" t="str">
        <f aca="false">IF(B742="","",DATE(YEAR(B742),MONTH(B742),1))</f>
        <v/>
      </c>
    </row>
    <row r="743" customFormat="false" ht="15" hidden="false" customHeight="false" outlineLevel="0" collapsed="false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22" t="str">
        <f aca="false">IF(C743="","",IFERROR(INDEX(Parc!$B$2:$B$51,MATCH(C743,Parc!$A$2:$A$51,0)),"Code inconnu"))</f>
        <v/>
      </c>
      <c r="M743" s="37" t="n">
        <f aca="false">IF(J743="",0,K743*IFERROR(INDEX(Listes!$G$2:$G$21,MATCH(J743,Listes!$E$2:$E$21,0)),0))</f>
        <v>0</v>
      </c>
      <c r="N743" s="8"/>
      <c r="O743" s="37" t="str">
        <f aca="false">IF(A743="","",M743+N743)</f>
        <v/>
      </c>
      <c r="P743" s="27" t="str">
        <f aca="false">IF(B743="","",DATE(YEAR(B743),MONTH(B743),1))</f>
        <v/>
      </c>
    </row>
    <row r="744" customFormat="false" ht="15" hidden="false" customHeight="false" outlineLevel="0" collapsed="false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22" t="str">
        <f aca="false">IF(C744="","",IFERROR(INDEX(Parc!$B$2:$B$51,MATCH(C744,Parc!$A$2:$A$51,0)),"Code inconnu"))</f>
        <v/>
      </c>
      <c r="M744" s="37" t="n">
        <f aca="false">IF(J744="",0,K744*IFERROR(INDEX(Listes!$G$2:$G$21,MATCH(J744,Listes!$E$2:$E$21,0)),0))</f>
        <v>0</v>
      </c>
      <c r="N744" s="8"/>
      <c r="O744" s="37" t="str">
        <f aca="false">IF(A744="","",M744+N744)</f>
        <v/>
      </c>
      <c r="P744" s="27" t="str">
        <f aca="false">IF(B744="","",DATE(YEAR(B744),MONTH(B744),1))</f>
        <v/>
      </c>
    </row>
    <row r="745" customFormat="false" ht="15" hidden="false" customHeight="false" outlineLevel="0" collapsed="false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22" t="str">
        <f aca="false">IF(C745="","",IFERROR(INDEX(Parc!$B$2:$B$51,MATCH(C745,Parc!$A$2:$A$51,0)),"Code inconnu"))</f>
        <v/>
      </c>
      <c r="M745" s="37" t="n">
        <f aca="false">IF(J745="",0,K745*IFERROR(INDEX(Listes!$G$2:$G$21,MATCH(J745,Listes!$E$2:$E$21,0)),0))</f>
        <v>0</v>
      </c>
      <c r="N745" s="8"/>
      <c r="O745" s="37" t="str">
        <f aca="false">IF(A745="","",M745+N745)</f>
        <v/>
      </c>
      <c r="P745" s="27" t="str">
        <f aca="false">IF(B745="","",DATE(YEAR(B745),MONTH(B745),1))</f>
        <v/>
      </c>
    </row>
    <row r="746" customFormat="false" ht="15" hidden="false" customHeight="false" outlineLevel="0" collapsed="false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22" t="str">
        <f aca="false">IF(C746="","",IFERROR(INDEX(Parc!$B$2:$B$51,MATCH(C746,Parc!$A$2:$A$51,0)),"Code inconnu"))</f>
        <v/>
      </c>
      <c r="M746" s="37" t="n">
        <f aca="false">IF(J746="",0,K746*IFERROR(INDEX(Listes!$G$2:$G$21,MATCH(J746,Listes!$E$2:$E$21,0)),0))</f>
        <v>0</v>
      </c>
      <c r="N746" s="8"/>
      <c r="O746" s="37" t="str">
        <f aca="false">IF(A746="","",M746+N746)</f>
        <v/>
      </c>
      <c r="P746" s="27" t="str">
        <f aca="false">IF(B746="","",DATE(YEAR(B746),MONTH(B746),1))</f>
        <v/>
      </c>
    </row>
    <row r="747" customFormat="false" ht="15" hidden="false" customHeight="false" outlineLevel="0" collapsed="false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22" t="str">
        <f aca="false">IF(C747="","",IFERROR(INDEX(Parc!$B$2:$B$51,MATCH(C747,Parc!$A$2:$A$51,0)),"Code inconnu"))</f>
        <v/>
      </c>
      <c r="M747" s="37" t="n">
        <f aca="false">IF(J747="",0,K747*IFERROR(INDEX(Listes!$G$2:$G$21,MATCH(J747,Listes!$E$2:$E$21,0)),0))</f>
        <v>0</v>
      </c>
      <c r="N747" s="8"/>
      <c r="O747" s="37" t="str">
        <f aca="false">IF(A747="","",M747+N747)</f>
        <v/>
      </c>
      <c r="P747" s="27" t="str">
        <f aca="false">IF(B747="","",DATE(YEAR(B747),MONTH(B747),1))</f>
        <v/>
      </c>
    </row>
    <row r="748" customFormat="false" ht="15" hidden="false" customHeight="false" outlineLevel="0" collapsed="false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22" t="str">
        <f aca="false">IF(C748="","",IFERROR(INDEX(Parc!$B$2:$B$51,MATCH(C748,Parc!$A$2:$A$51,0)),"Code inconnu"))</f>
        <v/>
      </c>
      <c r="M748" s="37" t="n">
        <f aca="false">IF(J748="",0,K748*IFERROR(INDEX(Listes!$G$2:$G$21,MATCH(J748,Listes!$E$2:$E$21,0)),0))</f>
        <v>0</v>
      </c>
      <c r="N748" s="8"/>
      <c r="O748" s="37" t="str">
        <f aca="false">IF(A748="","",M748+N748)</f>
        <v/>
      </c>
      <c r="P748" s="27" t="str">
        <f aca="false">IF(B748="","",DATE(YEAR(B748),MONTH(B748),1))</f>
        <v/>
      </c>
    </row>
    <row r="749" customFormat="false" ht="15" hidden="false" customHeight="false" outlineLevel="0" collapsed="false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22" t="str">
        <f aca="false">IF(C749="","",IFERROR(INDEX(Parc!$B$2:$B$51,MATCH(C749,Parc!$A$2:$A$51,0)),"Code inconnu"))</f>
        <v/>
      </c>
      <c r="M749" s="37" t="n">
        <f aca="false">IF(J749="",0,K749*IFERROR(INDEX(Listes!$G$2:$G$21,MATCH(J749,Listes!$E$2:$E$21,0)),0))</f>
        <v>0</v>
      </c>
      <c r="N749" s="8"/>
      <c r="O749" s="37" t="str">
        <f aca="false">IF(A749="","",M749+N749)</f>
        <v/>
      </c>
      <c r="P749" s="27" t="str">
        <f aca="false">IF(B749="","",DATE(YEAR(B749),MONTH(B749),1))</f>
        <v/>
      </c>
    </row>
    <row r="750" customFormat="false" ht="15" hidden="false" customHeight="false" outlineLevel="0" collapsed="false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22" t="str">
        <f aca="false">IF(C750="","",IFERROR(INDEX(Parc!$B$2:$B$51,MATCH(C750,Parc!$A$2:$A$51,0)),"Code inconnu"))</f>
        <v/>
      </c>
      <c r="M750" s="37" t="n">
        <f aca="false">IF(J750="",0,K750*IFERROR(INDEX(Listes!$G$2:$G$21,MATCH(J750,Listes!$E$2:$E$21,0)),0))</f>
        <v>0</v>
      </c>
      <c r="N750" s="8"/>
      <c r="O750" s="37" t="str">
        <f aca="false">IF(A750="","",M750+N750)</f>
        <v/>
      </c>
      <c r="P750" s="27" t="str">
        <f aca="false">IF(B750="","",DATE(YEAR(B750),MONTH(B750),1))</f>
        <v/>
      </c>
    </row>
    <row r="751" customFormat="false" ht="15" hidden="false" customHeight="false" outlineLevel="0" collapsed="false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22" t="str">
        <f aca="false">IF(C751="","",IFERROR(INDEX(Parc!$B$2:$B$51,MATCH(C751,Parc!$A$2:$A$51,0)),"Code inconnu"))</f>
        <v/>
      </c>
      <c r="M751" s="37" t="n">
        <f aca="false">IF(J751="",0,K751*IFERROR(INDEX(Listes!$G$2:$G$21,MATCH(J751,Listes!$E$2:$E$21,0)),0))</f>
        <v>0</v>
      </c>
      <c r="N751" s="8"/>
      <c r="O751" s="37" t="str">
        <f aca="false">IF(A751="","",M751+N751)</f>
        <v/>
      </c>
      <c r="P751" s="27" t="str">
        <f aca="false">IF(B751="","",DATE(YEAR(B751),MONTH(B751),1))</f>
        <v/>
      </c>
    </row>
    <row r="752" customFormat="false" ht="15" hidden="false" customHeight="false" outlineLevel="0" collapsed="false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22" t="str">
        <f aca="false">IF(C752="","",IFERROR(INDEX(Parc!$B$2:$B$51,MATCH(C752,Parc!$A$2:$A$51,0)),"Code inconnu"))</f>
        <v/>
      </c>
      <c r="M752" s="37" t="n">
        <f aca="false">IF(J752="",0,K752*IFERROR(INDEX(Listes!$G$2:$G$21,MATCH(J752,Listes!$E$2:$E$21,0)),0))</f>
        <v>0</v>
      </c>
      <c r="N752" s="8"/>
      <c r="O752" s="37" t="str">
        <f aca="false">IF(A752="","",M752+N752)</f>
        <v/>
      </c>
      <c r="P752" s="27" t="str">
        <f aca="false">IF(B752="","",DATE(YEAR(B752),MONTH(B752),1))</f>
        <v/>
      </c>
    </row>
    <row r="753" customFormat="false" ht="15" hidden="false" customHeight="false" outlineLevel="0" collapsed="false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22" t="str">
        <f aca="false">IF(C753="","",IFERROR(INDEX(Parc!$B$2:$B$51,MATCH(C753,Parc!$A$2:$A$51,0)),"Code inconnu"))</f>
        <v/>
      </c>
      <c r="M753" s="37" t="n">
        <f aca="false">IF(J753="",0,K753*IFERROR(INDEX(Listes!$G$2:$G$21,MATCH(J753,Listes!$E$2:$E$21,0)),0))</f>
        <v>0</v>
      </c>
      <c r="N753" s="8"/>
      <c r="O753" s="37" t="str">
        <f aca="false">IF(A753="","",M753+N753)</f>
        <v/>
      </c>
      <c r="P753" s="27" t="str">
        <f aca="false">IF(B753="","",DATE(YEAR(B753),MONTH(B753),1))</f>
        <v/>
      </c>
    </row>
    <row r="754" customFormat="false" ht="15" hidden="false" customHeight="false" outlineLevel="0" collapsed="false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22" t="str">
        <f aca="false">IF(C754="","",IFERROR(INDEX(Parc!$B$2:$B$51,MATCH(C754,Parc!$A$2:$A$51,0)),"Code inconnu"))</f>
        <v/>
      </c>
      <c r="M754" s="37" t="n">
        <f aca="false">IF(J754="",0,K754*IFERROR(INDEX(Listes!$G$2:$G$21,MATCH(J754,Listes!$E$2:$E$21,0)),0))</f>
        <v>0</v>
      </c>
      <c r="N754" s="8"/>
      <c r="O754" s="37" t="str">
        <f aca="false">IF(A754="","",M754+N754)</f>
        <v/>
      </c>
      <c r="P754" s="27" t="str">
        <f aca="false">IF(B754="","",DATE(YEAR(B754),MONTH(B754),1))</f>
        <v/>
      </c>
    </row>
    <row r="755" customFormat="false" ht="15" hidden="false" customHeight="false" outlineLevel="0" collapsed="false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22" t="str">
        <f aca="false">IF(C755="","",IFERROR(INDEX(Parc!$B$2:$B$51,MATCH(C755,Parc!$A$2:$A$51,0)),"Code inconnu"))</f>
        <v/>
      </c>
      <c r="M755" s="37" t="n">
        <f aca="false">IF(J755="",0,K755*IFERROR(INDEX(Listes!$G$2:$G$21,MATCH(J755,Listes!$E$2:$E$21,0)),0))</f>
        <v>0</v>
      </c>
      <c r="N755" s="8"/>
      <c r="O755" s="37" t="str">
        <f aca="false">IF(A755="","",M755+N755)</f>
        <v/>
      </c>
      <c r="P755" s="27" t="str">
        <f aca="false">IF(B755="","",DATE(YEAR(B755),MONTH(B755),1))</f>
        <v/>
      </c>
    </row>
    <row r="756" customFormat="false" ht="15" hidden="false" customHeight="false" outlineLevel="0" collapsed="false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22" t="str">
        <f aca="false">IF(C756="","",IFERROR(INDEX(Parc!$B$2:$B$51,MATCH(C756,Parc!$A$2:$A$51,0)),"Code inconnu"))</f>
        <v/>
      </c>
      <c r="M756" s="37" t="n">
        <f aca="false">IF(J756="",0,K756*IFERROR(INDEX(Listes!$G$2:$G$21,MATCH(J756,Listes!$E$2:$E$21,0)),0))</f>
        <v>0</v>
      </c>
      <c r="N756" s="8"/>
      <c r="O756" s="37" t="str">
        <f aca="false">IF(A756="","",M756+N756)</f>
        <v/>
      </c>
      <c r="P756" s="27" t="str">
        <f aca="false">IF(B756="","",DATE(YEAR(B756),MONTH(B756),1))</f>
        <v/>
      </c>
    </row>
    <row r="757" customFormat="false" ht="15" hidden="false" customHeight="false" outlineLevel="0" collapsed="false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22" t="str">
        <f aca="false">IF(C757="","",IFERROR(INDEX(Parc!$B$2:$B$51,MATCH(C757,Parc!$A$2:$A$51,0)),"Code inconnu"))</f>
        <v/>
      </c>
      <c r="M757" s="37" t="n">
        <f aca="false">IF(J757="",0,K757*IFERROR(INDEX(Listes!$G$2:$G$21,MATCH(J757,Listes!$E$2:$E$21,0)),0))</f>
        <v>0</v>
      </c>
      <c r="N757" s="8"/>
      <c r="O757" s="37" t="str">
        <f aca="false">IF(A757="","",M757+N757)</f>
        <v/>
      </c>
      <c r="P757" s="27" t="str">
        <f aca="false">IF(B757="","",DATE(YEAR(B757),MONTH(B757),1))</f>
        <v/>
      </c>
    </row>
    <row r="758" customFormat="false" ht="15" hidden="false" customHeight="false" outlineLevel="0" collapsed="false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22" t="str">
        <f aca="false">IF(C758="","",IFERROR(INDEX(Parc!$B$2:$B$51,MATCH(C758,Parc!$A$2:$A$51,0)),"Code inconnu"))</f>
        <v/>
      </c>
      <c r="M758" s="37" t="n">
        <f aca="false">IF(J758="",0,K758*IFERROR(INDEX(Listes!$G$2:$G$21,MATCH(J758,Listes!$E$2:$E$21,0)),0))</f>
        <v>0</v>
      </c>
      <c r="N758" s="8"/>
      <c r="O758" s="37" t="str">
        <f aca="false">IF(A758="","",M758+N758)</f>
        <v/>
      </c>
      <c r="P758" s="27" t="str">
        <f aca="false">IF(B758="","",DATE(YEAR(B758),MONTH(B758),1))</f>
        <v/>
      </c>
    </row>
    <row r="759" customFormat="false" ht="15" hidden="false" customHeight="false" outlineLevel="0" collapsed="false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22" t="str">
        <f aca="false">IF(C759="","",IFERROR(INDEX(Parc!$B$2:$B$51,MATCH(C759,Parc!$A$2:$A$51,0)),"Code inconnu"))</f>
        <v/>
      </c>
      <c r="M759" s="37" t="n">
        <f aca="false">IF(J759="",0,K759*IFERROR(INDEX(Listes!$G$2:$G$21,MATCH(J759,Listes!$E$2:$E$21,0)),0))</f>
        <v>0</v>
      </c>
      <c r="N759" s="8"/>
      <c r="O759" s="37" t="str">
        <f aca="false">IF(A759="","",M759+N759)</f>
        <v/>
      </c>
      <c r="P759" s="27" t="str">
        <f aca="false">IF(B759="","",DATE(YEAR(B759),MONTH(B759),1))</f>
        <v/>
      </c>
    </row>
    <row r="760" customFormat="false" ht="15" hidden="false" customHeight="false" outlineLevel="0" collapsed="false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22" t="str">
        <f aca="false">IF(C760="","",IFERROR(INDEX(Parc!$B$2:$B$51,MATCH(C760,Parc!$A$2:$A$51,0)),"Code inconnu"))</f>
        <v/>
      </c>
      <c r="M760" s="37" t="n">
        <f aca="false">IF(J760="",0,K760*IFERROR(INDEX(Listes!$G$2:$G$21,MATCH(J760,Listes!$E$2:$E$21,0)),0))</f>
        <v>0</v>
      </c>
      <c r="N760" s="8"/>
      <c r="O760" s="37" t="str">
        <f aca="false">IF(A760="","",M760+N760)</f>
        <v/>
      </c>
      <c r="P760" s="27" t="str">
        <f aca="false">IF(B760="","",DATE(YEAR(B760),MONTH(B760),1))</f>
        <v/>
      </c>
    </row>
    <row r="761" customFormat="false" ht="15" hidden="false" customHeight="false" outlineLevel="0" collapsed="false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22" t="str">
        <f aca="false">IF(C761="","",IFERROR(INDEX(Parc!$B$2:$B$51,MATCH(C761,Parc!$A$2:$A$51,0)),"Code inconnu"))</f>
        <v/>
      </c>
      <c r="M761" s="37" t="n">
        <f aca="false">IF(J761="",0,K761*IFERROR(INDEX(Listes!$G$2:$G$21,MATCH(J761,Listes!$E$2:$E$21,0)),0))</f>
        <v>0</v>
      </c>
      <c r="N761" s="8"/>
      <c r="O761" s="37" t="str">
        <f aca="false">IF(A761="","",M761+N761)</f>
        <v/>
      </c>
      <c r="P761" s="27" t="str">
        <f aca="false">IF(B761="","",DATE(YEAR(B761),MONTH(B761),1))</f>
        <v/>
      </c>
    </row>
    <row r="762" customFormat="false" ht="15" hidden="false" customHeight="false" outlineLevel="0" collapsed="false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22" t="str">
        <f aca="false">IF(C762="","",IFERROR(INDEX(Parc!$B$2:$B$51,MATCH(C762,Parc!$A$2:$A$51,0)),"Code inconnu"))</f>
        <v/>
      </c>
      <c r="M762" s="37" t="n">
        <f aca="false">IF(J762="",0,K762*IFERROR(INDEX(Listes!$G$2:$G$21,MATCH(J762,Listes!$E$2:$E$21,0)),0))</f>
        <v>0</v>
      </c>
      <c r="N762" s="8"/>
      <c r="O762" s="37" t="str">
        <f aca="false">IF(A762="","",M762+N762)</f>
        <v/>
      </c>
      <c r="P762" s="27" t="str">
        <f aca="false">IF(B762="","",DATE(YEAR(B762),MONTH(B762),1))</f>
        <v/>
      </c>
    </row>
    <row r="763" customFormat="false" ht="15" hidden="false" customHeight="false" outlineLevel="0" collapsed="false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22" t="str">
        <f aca="false">IF(C763="","",IFERROR(INDEX(Parc!$B$2:$B$51,MATCH(C763,Parc!$A$2:$A$51,0)),"Code inconnu"))</f>
        <v/>
      </c>
      <c r="M763" s="37" t="n">
        <f aca="false">IF(J763="",0,K763*IFERROR(INDEX(Listes!$G$2:$G$21,MATCH(J763,Listes!$E$2:$E$21,0)),0))</f>
        <v>0</v>
      </c>
      <c r="N763" s="8"/>
      <c r="O763" s="37" t="str">
        <f aca="false">IF(A763="","",M763+N763)</f>
        <v/>
      </c>
      <c r="P763" s="27" t="str">
        <f aca="false">IF(B763="","",DATE(YEAR(B763),MONTH(B763),1))</f>
        <v/>
      </c>
    </row>
    <row r="764" customFormat="false" ht="15" hidden="false" customHeight="false" outlineLevel="0" collapsed="false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22" t="str">
        <f aca="false">IF(C764="","",IFERROR(INDEX(Parc!$B$2:$B$51,MATCH(C764,Parc!$A$2:$A$51,0)),"Code inconnu"))</f>
        <v/>
      </c>
      <c r="M764" s="37" t="n">
        <f aca="false">IF(J764="",0,K764*IFERROR(INDEX(Listes!$G$2:$G$21,MATCH(J764,Listes!$E$2:$E$21,0)),0))</f>
        <v>0</v>
      </c>
      <c r="N764" s="8"/>
      <c r="O764" s="37" t="str">
        <f aca="false">IF(A764="","",M764+N764)</f>
        <v/>
      </c>
      <c r="P764" s="27" t="str">
        <f aca="false">IF(B764="","",DATE(YEAR(B764),MONTH(B764),1))</f>
        <v/>
      </c>
    </row>
    <row r="765" customFormat="false" ht="15" hidden="false" customHeight="false" outlineLevel="0" collapsed="false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22" t="str">
        <f aca="false">IF(C765="","",IFERROR(INDEX(Parc!$B$2:$B$51,MATCH(C765,Parc!$A$2:$A$51,0)),"Code inconnu"))</f>
        <v/>
      </c>
      <c r="M765" s="37" t="n">
        <f aca="false">IF(J765="",0,K765*IFERROR(INDEX(Listes!$G$2:$G$21,MATCH(J765,Listes!$E$2:$E$21,0)),0))</f>
        <v>0</v>
      </c>
      <c r="N765" s="8"/>
      <c r="O765" s="37" t="str">
        <f aca="false">IF(A765="","",M765+N765)</f>
        <v/>
      </c>
      <c r="P765" s="27" t="str">
        <f aca="false">IF(B765="","",DATE(YEAR(B765),MONTH(B765),1))</f>
        <v/>
      </c>
    </row>
    <row r="766" customFormat="false" ht="15" hidden="false" customHeight="false" outlineLevel="0" collapsed="false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22" t="str">
        <f aca="false">IF(C766="","",IFERROR(INDEX(Parc!$B$2:$B$51,MATCH(C766,Parc!$A$2:$A$51,0)),"Code inconnu"))</f>
        <v/>
      </c>
      <c r="M766" s="37" t="n">
        <f aca="false">IF(J766="",0,K766*IFERROR(INDEX(Listes!$G$2:$G$21,MATCH(J766,Listes!$E$2:$E$21,0)),0))</f>
        <v>0</v>
      </c>
      <c r="N766" s="8"/>
      <c r="O766" s="37" t="str">
        <f aca="false">IF(A766="","",M766+N766)</f>
        <v/>
      </c>
      <c r="P766" s="27" t="str">
        <f aca="false">IF(B766="","",DATE(YEAR(B766),MONTH(B766),1))</f>
        <v/>
      </c>
    </row>
    <row r="767" customFormat="false" ht="15" hidden="false" customHeight="false" outlineLevel="0" collapsed="false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22" t="str">
        <f aca="false">IF(C767="","",IFERROR(INDEX(Parc!$B$2:$B$51,MATCH(C767,Parc!$A$2:$A$51,0)),"Code inconnu"))</f>
        <v/>
      </c>
      <c r="M767" s="37" t="n">
        <f aca="false">IF(J767="",0,K767*IFERROR(INDEX(Listes!$G$2:$G$21,MATCH(J767,Listes!$E$2:$E$21,0)),0))</f>
        <v>0</v>
      </c>
      <c r="N767" s="8"/>
      <c r="O767" s="37" t="str">
        <f aca="false">IF(A767="","",M767+N767)</f>
        <v/>
      </c>
      <c r="P767" s="27" t="str">
        <f aca="false">IF(B767="","",DATE(YEAR(B767),MONTH(B767),1))</f>
        <v/>
      </c>
    </row>
    <row r="768" customFormat="false" ht="15" hidden="false" customHeight="false" outlineLevel="0" collapsed="false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22" t="str">
        <f aca="false">IF(C768="","",IFERROR(INDEX(Parc!$B$2:$B$51,MATCH(C768,Parc!$A$2:$A$51,0)),"Code inconnu"))</f>
        <v/>
      </c>
      <c r="M768" s="37" t="n">
        <f aca="false">IF(J768="",0,K768*IFERROR(INDEX(Listes!$G$2:$G$21,MATCH(J768,Listes!$E$2:$E$21,0)),0))</f>
        <v>0</v>
      </c>
      <c r="N768" s="8"/>
      <c r="O768" s="37" t="str">
        <f aca="false">IF(A768="","",M768+N768)</f>
        <v/>
      </c>
      <c r="P768" s="27" t="str">
        <f aca="false">IF(B768="","",DATE(YEAR(B768),MONTH(B768),1))</f>
        <v/>
      </c>
    </row>
    <row r="769" customFormat="false" ht="15" hidden="false" customHeight="false" outlineLevel="0" collapsed="false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22" t="str">
        <f aca="false">IF(C769="","",IFERROR(INDEX(Parc!$B$2:$B$51,MATCH(C769,Parc!$A$2:$A$51,0)),"Code inconnu"))</f>
        <v/>
      </c>
      <c r="M769" s="37" t="n">
        <f aca="false">IF(J769="",0,K769*IFERROR(INDEX(Listes!$G$2:$G$21,MATCH(J769,Listes!$E$2:$E$21,0)),0))</f>
        <v>0</v>
      </c>
      <c r="N769" s="8"/>
      <c r="O769" s="37" t="str">
        <f aca="false">IF(A769="","",M769+N769)</f>
        <v/>
      </c>
      <c r="P769" s="27" t="str">
        <f aca="false">IF(B769="","",DATE(YEAR(B769),MONTH(B769),1))</f>
        <v/>
      </c>
    </row>
    <row r="770" customFormat="false" ht="15" hidden="false" customHeight="false" outlineLevel="0" collapsed="false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22" t="str">
        <f aca="false">IF(C770="","",IFERROR(INDEX(Parc!$B$2:$B$51,MATCH(C770,Parc!$A$2:$A$51,0)),"Code inconnu"))</f>
        <v/>
      </c>
      <c r="M770" s="37" t="n">
        <f aca="false">IF(J770="",0,K770*IFERROR(INDEX(Listes!$G$2:$G$21,MATCH(J770,Listes!$E$2:$E$21,0)),0))</f>
        <v>0</v>
      </c>
      <c r="N770" s="8"/>
      <c r="O770" s="37" t="str">
        <f aca="false">IF(A770="","",M770+N770)</f>
        <v/>
      </c>
      <c r="P770" s="27" t="str">
        <f aca="false">IF(B770="","",DATE(YEAR(B770),MONTH(B770),1))</f>
        <v/>
      </c>
    </row>
    <row r="771" customFormat="false" ht="15" hidden="false" customHeight="false" outlineLevel="0" collapsed="false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22" t="str">
        <f aca="false">IF(C771="","",IFERROR(INDEX(Parc!$B$2:$B$51,MATCH(C771,Parc!$A$2:$A$51,0)),"Code inconnu"))</f>
        <v/>
      </c>
      <c r="M771" s="37" t="n">
        <f aca="false">IF(J771="",0,K771*IFERROR(INDEX(Listes!$G$2:$G$21,MATCH(J771,Listes!$E$2:$E$21,0)),0))</f>
        <v>0</v>
      </c>
      <c r="N771" s="8"/>
      <c r="O771" s="37" t="str">
        <f aca="false">IF(A771="","",M771+N771)</f>
        <v/>
      </c>
      <c r="P771" s="27" t="str">
        <f aca="false">IF(B771="","",DATE(YEAR(B771),MONTH(B771),1))</f>
        <v/>
      </c>
    </row>
    <row r="772" customFormat="false" ht="15" hidden="false" customHeight="false" outlineLevel="0" collapsed="false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22" t="str">
        <f aca="false">IF(C772="","",IFERROR(INDEX(Parc!$B$2:$B$51,MATCH(C772,Parc!$A$2:$A$51,0)),"Code inconnu"))</f>
        <v/>
      </c>
      <c r="M772" s="37" t="n">
        <f aca="false">IF(J772="",0,K772*IFERROR(INDEX(Listes!$G$2:$G$21,MATCH(J772,Listes!$E$2:$E$21,0)),0))</f>
        <v>0</v>
      </c>
      <c r="N772" s="8"/>
      <c r="O772" s="37" t="str">
        <f aca="false">IF(A772="","",M772+N772)</f>
        <v/>
      </c>
      <c r="P772" s="27" t="str">
        <f aca="false">IF(B772="","",DATE(YEAR(B772),MONTH(B772),1))</f>
        <v/>
      </c>
    </row>
    <row r="773" customFormat="false" ht="15" hidden="false" customHeight="false" outlineLevel="0" collapsed="false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22" t="str">
        <f aca="false">IF(C773="","",IFERROR(INDEX(Parc!$B$2:$B$51,MATCH(C773,Parc!$A$2:$A$51,0)),"Code inconnu"))</f>
        <v/>
      </c>
      <c r="M773" s="37" t="n">
        <f aca="false">IF(J773="",0,K773*IFERROR(INDEX(Listes!$G$2:$G$21,MATCH(J773,Listes!$E$2:$E$21,0)),0))</f>
        <v>0</v>
      </c>
      <c r="N773" s="8"/>
      <c r="O773" s="37" t="str">
        <f aca="false">IF(A773="","",M773+N773)</f>
        <v/>
      </c>
      <c r="P773" s="27" t="str">
        <f aca="false">IF(B773="","",DATE(YEAR(B773),MONTH(B773),1))</f>
        <v/>
      </c>
    </row>
    <row r="774" customFormat="false" ht="15" hidden="false" customHeight="false" outlineLevel="0" collapsed="false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22" t="str">
        <f aca="false">IF(C774="","",IFERROR(INDEX(Parc!$B$2:$B$51,MATCH(C774,Parc!$A$2:$A$51,0)),"Code inconnu"))</f>
        <v/>
      </c>
      <c r="M774" s="37" t="n">
        <f aca="false">IF(J774="",0,K774*IFERROR(INDEX(Listes!$G$2:$G$21,MATCH(J774,Listes!$E$2:$E$21,0)),0))</f>
        <v>0</v>
      </c>
      <c r="N774" s="8"/>
      <c r="O774" s="37" t="str">
        <f aca="false">IF(A774="","",M774+N774)</f>
        <v/>
      </c>
      <c r="P774" s="27" t="str">
        <f aca="false">IF(B774="","",DATE(YEAR(B774),MONTH(B774),1))</f>
        <v/>
      </c>
    </row>
    <row r="775" customFormat="false" ht="15" hidden="false" customHeight="false" outlineLevel="0" collapsed="false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22" t="str">
        <f aca="false">IF(C775="","",IFERROR(INDEX(Parc!$B$2:$B$51,MATCH(C775,Parc!$A$2:$A$51,0)),"Code inconnu"))</f>
        <v/>
      </c>
      <c r="M775" s="37" t="n">
        <f aca="false">IF(J775="",0,K775*IFERROR(INDEX(Listes!$G$2:$G$21,MATCH(J775,Listes!$E$2:$E$21,0)),0))</f>
        <v>0</v>
      </c>
      <c r="N775" s="8"/>
      <c r="O775" s="37" t="str">
        <f aca="false">IF(A775="","",M775+N775)</f>
        <v/>
      </c>
      <c r="P775" s="27" t="str">
        <f aca="false">IF(B775="","",DATE(YEAR(B775),MONTH(B775),1))</f>
        <v/>
      </c>
    </row>
    <row r="776" customFormat="false" ht="15" hidden="false" customHeight="false" outlineLevel="0" collapsed="false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22" t="str">
        <f aca="false">IF(C776="","",IFERROR(INDEX(Parc!$B$2:$B$51,MATCH(C776,Parc!$A$2:$A$51,0)),"Code inconnu"))</f>
        <v/>
      </c>
      <c r="M776" s="37" t="n">
        <f aca="false">IF(J776="",0,K776*IFERROR(INDEX(Listes!$G$2:$G$21,MATCH(J776,Listes!$E$2:$E$21,0)),0))</f>
        <v>0</v>
      </c>
      <c r="N776" s="8"/>
      <c r="O776" s="37" t="str">
        <f aca="false">IF(A776="","",M776+N776)</f>
        <v/>
      </c>
      <c r="P776" s="27" t="str">
        <f aca="false">IF(B776="","",DATE(YEAR(B776),MONTH(B776),1))</f>
        <v/>
      </c>
    </row>
    <row r="777" customFormat="false" ht="15" hidden="false" customHeight="false" outlineLevel="0" collapsed="false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22" t="str">
        <f aca="false">IF(C777="","",IFERROR(INDEX(Parc!$B$2:$B$51,MATCH(C777,Parc!$A$2:$A$51,0)),"Code inconnu"))</f>
        <v/>
      </c>
      <c r="M777" s="37" t="n">
        <f aca="false">IF(J777="",0,K777*IFERROR(INDEX(Listes!$G$2:$G$21,MATCH(J777,Listes!$E$2:$E$21,0)),0))</f>
        <v>0</v>
      </c>
      <c r="N777" s="8"/>
      <c r="O777" s="37" t="str">
        <f aca="false">IF(A777="","",M777+N777)</f>
        <v/>
      </c>
      <c r="P777" s="27" t="str">
        <f aca="false">IF(B777="","",DATE(YEAR(B777),MONTH(B777),1))</f>
        <v/>
      </c>
    </row>
    <row r="778" customFormat="false" ht="15" hidden="false" customHeight="false" outlineLevel="0" collapsed="false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22" t="str">
        <f aca="false">IF(C778="","",IFERROR(INDEX(Parc!$B$2:$B$51,MATCH(C778,Parc!$A$2:$A$51,0)),"Code inconnu"))</f>
        <v/>
      </c>
      <c r="M778" s="37" t="n">
        <f aca="false">IF(J778="",0,K778*IFERROR(INDEX(Listes!$G$2:$G$21,MATCH(J778,Listes!$E$2:$E$21,0)),0))</f>
        <v>0</v>
      </c>
      <c r="N778" s="8"/>
      <c r="O778" s="37" t="str">
        <f aca="false">IF(A778="","",M778+N778)</f>
        <v/>
      </c>
      <c r="P778" s="27" t="str">
        <f aca="false">IF(B778="","",DATE(YEAR(B778),MONTH(B778),1))</f>
        <v/>
      </c>
    </row>
    <row r="779" customFormat="false" ht="15" hidden="false" customHeight="false" outlineLevel="0" collapsed="false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22" t="str">
        <f aca="false">IF(C779="","",IFERROR(INDEX(Parc!$B$2:$B$51,MATCH(C779,Parc!$A$2:$A$51,0)),"Code inconnu"))</f>
        <v/>
      </c>
      <c r="M779" s="37" t="n">
        <f aca="false">IF(J779="",0,K779*IFERROR(INDEX(Listes!$G$2:$G$21,MATCH(J779,Listes!$E$2:$E$21,0)),0))</f>
        <v>0</v>
      </c>
      <c r="N779" s="8"/>
      <c r="O779" s="37" t="str">
        <f aca="false">IF(A779="","",M779+N779)</f>
        <v/>
      </c>
      <c r="P779" s="27" t="str">
        <f aca="false">IF(B779="","",DATE(YEAR(B779),MONTH(B779),1))</f>
        <v/>
      </c>
    </row>
    <row r="780" customFormat="false" ht="15" hidden="false" customHeight="false" outlineLevel="0" collapsed="false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22" t="str">
        <f aca="false">IF(C780="","",IFERROR(INDEX(Parc!$B$2:$B$51,MATCH(C780,Parc!$A$2:$A$51,0)),"Code inconnu"))</f>
        <v/>
      </c>
      <c r="M780" s="37" t="n">
        <f aca="false">IF(J780="",0,K780*IFERROR(INDEX(Listes!$G$2:$G$21,MATCH(J780,Listes!$E$2:$E$21,0)),0))</f>
        <v>0</v>
      </c>
      <c r="N780" s="8"/>
      <c r="O780" s="37" t="str">
        <f aca="false">IF(A780="","",M780+N780)</f>
        <v/>
      </c>
      <c r="P780" s="27" t="str">
        <f aca="false">IF(B780="","",DATE(YEAR(B780),MONTH(B780),1))</f>
        <v/>
      </c>
    </row>
    <row r="781" customFormat="false" ht="15" hidden="false" customHeight="false" outlineLevel="0" collapsed="false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22" t="str">
        <f aca="false">IF(C781="","",IFERROR(INDEX(Parc!$B$2:$B$51,MATCH(C781,Parc!$A$2:$A$51,0)),"Code inconnu"))</f>
        <v/>
      </c>
      <c r="M781" s="37" t="n">
        <f aca="false">IF(J781="",0,K781*IFERROR(INDEX(Listes!$G$2:$G$21,MATCH(J781,Listes!$E$2:$E$21,0)),0))</f>
        <v>0</v>
      </c>
      <c r="N781" s="8"/>
      <c r="O781" s="37" t="str">
        <f aca="false">IF(A781="","",M781+N781)</f>
        <v/>
      </c>
      <c r="P781" s="27" t="str">
        <f aca="false">IF(B781="","",DATE(YEAR(B781),MONTH(B781),1))</f>
        <v/>
      </c>
    </row>
    <row r="782" customFormat="false" ht="15" hidden="false" customHeight="false" outlineLevel="0" collapsed="false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22" t="str">
        <f aca="false">IF(C782="","",IFERROR(INDEX(Parc!$B$2:$B$51,MATCH(C782,Parc!$A$2:$A$51,0)),"Code inconnu"))</f>
        <v/>
      </c>
      <c r="M782" s="37" t="n">
        <f aca="false">IF(J782="",0,K782*IFERROR(INDEX(Listes!$G$2:$G$21,MATCH(J782,Listes!$E$2:$E$21,0)),0))</f>
        <v>0</v>
      </c>
      <c r="N782" s="8"/>
      <c r="O782" s="37" t="str">
        <f aca="false">IF(A782="","",M782+N782)</f>
        <v/>
      </c>
      <c r="P782" s="27" t="str">
        <f aca="false">IF(B782="","",DATE(YEAR(B782),MONTH(B782),1))</f>
        <v/>
      </c>
    </row>
    <row r="783" customFormat="false" ht="15" hidden="false" customHeight="false" outlineLevel="0" collapsed="false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22" t="str">
        <f aca="false">IF(C783="","",IFERROR(INDEX(Parc!$B$2:$B$51,MATCH(C783,Parc!$A$2:$A$51,0)),"Code inconnu"))</f>
        <v/>
      </c>
      <c r="M783" s="37" t="n">
        <f aca="false">IF(J783="",0,K783*IFERROR(INDEX(Listes!$G$2:$G$21,MATCH(J783,Listes!$E$2:$E$21,0)),0))</f>
        <v>0</v>
      </c>
      <c r="N783" s="8"/>
      <c r="O783" s="37" t="str">
        <f aca="false">IF(A783="","",M783+N783)</f>
        <v/>
      </c>
      <c r="P783" s="27" t="str">
        <f aca="false">IF(B783="","",DATE(YEAR(B783),MONTH(B783),1))</f>
        <v/>
      </c>
    </row>
    <row r="784" customFormat="false" ht="15" hidden="false" customHeight="false" outlineLevel="0" collapsed="false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22" t="str">
        <f aca="false">IF(C784="","",IFERROR(INDEX(Parc!$B$2:$B$51,MATCH(C784,Parc!$A$2:$A$51,0)),"Code inconnu"))</f>
        <v/>
      </c>
      <c r="M784" s="37" t="n">
        <f aca="false">IF(J784="",0,K784*IFERROR(INDEX(Listes!$G$2:$G$21,MATCH(J784,Listes!$E$2:$E$21,0)),0))</f>
        <v>0</v>
      </c>
      <c r="N784" s="8"/>
      <c r="O784" s="37" t="str">
        <f aca="false">IF(A784="","",M784+N784)</f>
        <v/>
      </c>
      <c r="P784" s="27" t="str">
        <f aca="false">IF(B784="","",DATE(YEAR(B784),MONTH(B784),1))</f>
        <v/>
      </c>
    </row>
    <row r="785" customFormat="false" ht="15" hidden="false" customHeight="false" outlineLevel="0" collapsed="false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22" t="str">
        <f aca="false">IF(C785="","",IFERROR(INDEX(Parc!$B$2:$B$51,MATCH(C785,Parc!$A$2:$A$51,0)),"Code inconnu"))</f>
        <v/>
      </c>
      <c r="M785" s="37" t="n">
        <f aca="false">IF(J785="",0,K785*IFERROR(INDEX(Listes!$G$2:$G$21,MATCH(J785,Listes!$E$2:$E$21,0)),0))</f>
        <v>0</v>
      </c>
      <c r="N785" s="8"/>
      <c r="O785" s="37" t="str">
        <f aca="false">IF(A785="","",M785+N785)</f>
        <v/>
      </c>
      <c r="P785" s="27" t="str">
        <f aca="false">IF(B785="","",DATE(YEAR(B785),MONTH(B785),1))</f>
        <v/>
      </c>
    </row>
    <row r="786" customFormat="false" ht="15" hidden="false" customHeight="false" outlineLevel="0" collapsed="false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22" t="str">
        <f aca="false">IF(C786="","",IFERROR(INDEX(Parc!$B$2:$B$51,MATCH(C786,Parc!$A$2:$A$51,0)),"Code inconnu"))</f>
        <v/>
      </c>
      <c r="M786" s="37" t="n">
        <f aca="false">IF(J786="",0,K786*IFERROR(INDEX(Listes!$G$2:$G$21,MATCH(J786,Listes!$E$2:$E$21,0)),0))</f>
        <v>0</v>
      </c>
      <c r="N786" s="8"/>
      <c r="O786" s="37" t="str">
        <f aca="false">IF(A786="","",M786+N786)</f>
        <v/>
      </c>
      <c r="P786" s="27" t="str">
        <f aca="false">IF(B786="","",DATE(YEAR(B786),MONTH(B786),1))</f>
        <v/>
      </c>
    </row>
    <row r="787" customFormat="false" ht="15" hidden="false" customHeight="false" outlineLevel="0" collapsed="false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22" t="str">
        <f aca="false">IF(C787="","",IFERROR(INDEX(Parc!$B$2:$B$51,MATCH(C787,Parc!$A$2:$A$51,0)),"Code inconnu"))</f>
        <v/>
      </c>
      <c r="M787" s="37" t="n">
        <f aca="false">IF(J787="",0,K787*IFERROR(INDEX(Listes!$G$2:$G$21,MATCH(J787,Listes!$E$2:$E$21,0)),0))</f>
        <v>0</v>
      </c>
      <c r="N787" s="8"/>
      <c r="O787" s="37" t="str">
        <f aca="false">IF(A787="","",M787+N787)</f>
        <v/>
      </c>
      <c r="P787" s="27" t="str">
        <f aca="false">IF(B787="","",DATE(YEAR(B787),MONTH(B787),1))</f>
        <v/>
      </c>
    </row>
    <row r="788" customFormat="false" ht="15" hidden="false" customHeight="false" outlineLevel="0" collapsed="false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22" t="str">
        <f aca="false">IF(C788="","",IFERROR(INDEX(Parc!$B$2:$B$51,MATCH(C788,Parc!$A$2:$A$51,0)),"Code inconnu"))</f>
        <v/>
      </c>
      <c r="M788" s="37" t="n">
        <f aca="false">IF(J788="",0,K788*IFERROR(INDEX(Listes!$G$2:$G$21,MATCH(J788,Listes!$E$2:$E$21,0)),0))</f>
        <v>0</v>
      </c>
      <c r="N788" s="8"/>
      <c r="O788" s="37" t="str">
        <f aca="false">IF(A788="","",M788+N788)</f>
        <v/>
      </c>
      <c r="P788" s="27" t="str">
        <f aca="false">IF(B788="","",DATE(YEAR(B788),MONTH(B788),1))</f>
        <v/>
      </c>
    </row>
    <row r="789" customFormat="false" ht="15" hidden="false" customHeight="false" outlineLevel="0" collapsed="false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22" t="str">
        <f aca="false">IF(C789="","",IFERROR(INDEX(Parc!$B$2:$B$51,MATCH(C789,Parc!$A$2:$A$51,0)),"Code inconnu"))</f>
        <v/>
      </c>
      <c r="M789" s="37" t="n">
        <f aca="false">IF(J789="",0,K789*IFERROR(INDEX(Listes!$G$2:$G$21,MATCH(J789,Listes!$E$2:$E$21,0)),0))</f>
        <v>0</v>
      </c>
      <c r="N789" s="8"/>
      <c r="O789" s="37" t="str">
        <f aca="false">IF(A789="","",M789+N789)</f>
        <v/>
      </c>
      <c r="P789" s="27" t="str">
        <f aca="false">IF(B789="","",DATE(YEAR(B789),MONTH(B789),1))</f>
        <v/>
      </c>
    </row>
    <row r="790" customFormat="false" ht="15" hidden="false" customHeight="false" outlineLevel="0" collapsed="false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22" t="str">
        <f aca="false">IF(C790="","",IFERROR(INDEX(Parc!$B$2:$B$51,MATCH(C790,Parc!$A$2:$A$51,0)),"Code inconnu"))</f>
        <v/>
      </c>
      <c r="M790" s="37" t="n">
        <f aca="false">IF(J790="",0,K790*IFERROR(INDEX(Listes!$G$2:$G$21,MATCH(J790,Listes!$E$2:$E$21,0)),0))</f>
        <v>0</v>
      </c>
      <c r="N790" s="8"/>
      <c r="O790" s="37" t="str">
        <f aca="false">IF(A790="","",M790+N790)</f>
        <v/>
      </c>
      <c r="P790" s="27" t="str">
        <f aca="false">IF(B790="","",DATE(YEAR(B790),MONTH(B790),1))</f>
        <v/>
      </c>
    </row>
    <row r="791" customFormat="false" ht="15" hidden="false" customHeight="false" outlineLevel="0" collapsed="false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22" t="str">
        <f aca="false">IF(C791="","",IFERROR(INDEX(Parc!$B$2:$B$51,MATCH(C791,Parc!$A$2:$A$51,0)),"Code inconnu"))</f>
        <v/>
      </c>
      <c r="M791" s="37" t="n">
        <f aca="false">IF(J791="",0,K791*IFERROR(INDEX(Listes!$G$2:$G$21,MATCH(J791,Listes!$E$2:$E$21,0)),0))</f>
        <v>0</v>
      </c>
      <c r="N791" s="8"/>
      <c r="O791" s="37" t="str">
        <f aca="false">IF(A791="","",M791+N791)</f>
        <v/>
      </c>
      <c r="P791" s="27" t="str">
        <f aca="false">IF(B791="","",DATE(YEAR(B791),MONTH(B791),1))</f>
        <v/>
      </c>
    </row>
    <row r="792" customFormat="false" ht="15" hidden="false" customHeight="false" outlineLevel="0" collapsed="false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22" t="str">
        <f aca="false">IF(C792="","",IFERROR(INDEX(Parc!$B$2:$B$51,MATCH(C792,Parc!$A$2:$A$51,0)),"Code inconnu"))</f>
        <v/>
      </c>
      <c r="M792" s="37" t="n">
        <f aca="false">IF(J792="",0,K792*IFERROR(INDEX(Listes!$G$2:$G$21,MATCH(J792,Listes!$E$2:$E$21,0)),0))</f>
        <v>0</v>
      </c>
      <c r="N792" s="8"/>
      <c r="O792" s="37" t="str">
        <f aca="false">IF(A792="","",M792+N792)</f>
        <v/>
      </c>
      <c r="P792" s="27" t="str">
        <f aca="false">IF(B792="","",DATE(YEAR(B792),MONTH(B792),1))</f>
        <v/>
      </c>
    </row>
    <row r="793" customFormat="false" ht="15" hidden="false" customHeight="false" outlineLevel="0" collapsed="false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22" t="str">
        <f aca="false">IF(C793="","",IFERROR(INDEX(Parc!$B$2:$B$51,MATCH(C793,Parc!$A$2:$A$51,0)),"Code inconnu"))</f>
        <v/>
      </c>
      <c r="M793" s="37" t="n">
        <f aca="false">IF(J793="",0,K793*IFERROR(INDEX(Listes!$G$2:$G$21,MATCH(J793,Listes!$E$2:$E$21,0)),0))</f>
        <v>0</v>
      </c>
      <c r="N793" s="8"/>
      <c r="O793" s="37" t="str">
        <f aca="false">IF(A793="","",M793+N793)</f>
        <v/>
      </c>
      <c r="P793" s="27" t="str">
        <f aca="false">IF(B793="","",DATE(YEAR(B793),MONTH(B793),1))</f>
        <v/>
      </c>
    </row>
    <row r="794" customFormat="false" ht="15" hidden="false" customHeight="false" outlineLevel="0" collapsed="false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22" t="str">
        <f aca="false">IF(C794="","",IFERROR(INDEX(Parc!$B$2:$B$51,MATCH(C794,Parc!$A$2:$A$51,0)),"Code inconnu"))</f>
        <v/>
      </c>
      <c r="M794" s="37" t="n">
        <f aca="false">IF(J794="",0,K794*IFERROR(INDEX(Listes!$G$2:$G$21,MATCH(J794,Listes!$E$2:$E$21,0)),0))</f>
        <v>0</v>
      </c>
      <c r="N794" s="8"/>
      <c r="O794" s="37" t="str">
        <f aca="false">IF(A794="","",M794+N794)</f>
        <v/>
      </c>
      <c r="P794" s="27" t="str">
        <f aca="false">IF(B794="","",DATE(YEAR(B794),MONTH(B794),1))</f>
        <v/>
      </c>
    </row>
    <row r="795" customFormat="false" ht="15" hidden="false" customHeight="false" outlineLevel="0" collapsed="false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22" t="str">
        <f aca="false">IF(C795="","",IFERROR(INDEX(Parc!$B$2:$B$51,MATCH(C795,Parc!$A$2:$A$51,0)),"Code inconnu"))</f>
        <v/>
      </c>
      <c r="M795" s="37" t="n">
        <f aca="false">IF(J795="",0,K795*IFERROR(INDEX(Listes!$G$2:$G$21,MATCH(J795,Listes!$E$2:$E$21,0)),0))</f>
        <v>0</v>
      </c>
      <c r="N795" s="8"/>
      <c r="O795" s="37" t="str">
        <f aca="false">IF(A795="","",M795+N795)</f>
        <v/>
      </c>
      <c r="P795" s="27" t="str">
        <f aca="false">IF(B795="","",DATE(YEAR(B795),MONTH(B795),1))</f>
        <v/>
      </c>
    </row>
    <row r="796" customFormat="false" ht="15" hidden="false" customHeight="false" outlineLevel="0" collapsed="false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22" t="str">
        <f aca="false">IF(C796="","",IFERROR(INDEX(Parc!$B$2:$B$51,MATCH(C796,Parc!$A$2:$A$51,0)),"Code inconnu"))</f>
        <v/>
      </c>
      <c r="M796" s="37" t="n">
        <f aca="false">IF(J796="",0,K796*IFERROR(INDEX(Listes!$G$2:$G$21,MATCH(J796,Listes!$E$2:$E$21,0)),0))</f>
        <v>0</v>
      </c>
      <c r="N796" s="8"/>
      <c r="O796" s="37" t="str">
        <f aca="false">IF(A796="","",M796+N796)</f>
        <v/>
      </c>
      <c r="P796" s="27" t="str">
        <f aca="false">IF(B796="","",DATE(YEAR(B796),MONTH(B796),1))</f>
        <v/>
      </c>
    </row>
    <row r="797" customFormat="false" ht="15" hidden="false" customHeight="false" outlineLevel="0" collapsed="false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22" t="str">
        <f aca="false">IF(C797="","",IFERROR(INDEX(Parc!$B$2:$B$51,MATCH(C797,Parc!$A$2:$A$51,0)),"Code inconnu"))</f>
        <v/>
      </c>
      <c r="M797" s="37" t="n">
        <f aca="false">IF(J797="",0,K797*IFERROR(INDEX(Listes!$G$2:$G$21,MATCH(J797,Listes!$E$2:$E$21,0)),0))</f>
        <v>0</v>
      </c>
      <c r="N797" s="8"/>
      <c r="O797" s="37" t="str">
        <f aca="false">IF(A797="","",M797+N797)</f>
        <v/>
      </c>
      <c r="P797" s="27" t="str">
        <f aca="false">IF(B797="","",DATE(YEAR(B797),MONTH(B797),1))</f>
        <v/>
      </c>
    </row>
    <row r="798" customFormat="false" ht="15" hidden="false" customHeight="false" outlineLevel="0" collapsed="false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22" t="str">
        <f aca="false">IF(C798="","",IFERROR(INDEX(Parc!$B$2:$B$51,MATCH(C798,Parc!$A$2:$A$51,0)),"Code inconnu"))</f>
        <v/>
      </c>
      <c r="M798" s="37" t="n">
        <f aca="false">IF(J798="",0,K798*IFERROR(INDEX(Listes!$G$2:$G$21,MATCH(J798,Listes!$E$2:$E$21,0)),0))</f>
        <v>0</v>
      </c>
      <c r="N798" s="8"/>
      <c r="O798" s="37" t="str">
        <f aca="false">IF(A798="","",M798+N798)</f>
        <v/>
      </c>
      <c r="P798" s="27" t="str">
        <f aca="false">IF(B798="","",DATE(YEAR(B798),MONTH(B798),1))</f>
        <v/>
      </c>
    </row>
    <row r="799" customFormat="false" ht="15" hidden="false" customHeight="false" outlineLevel="0" collapsed="false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22" t="str">
        <f aca="false">IF(C799="","",IFERROR(INDEX(Parc!$B$2:$B$51,MATCH(C799,Parc!$A$2:$A$51,0)),"Code inconnu"))</f>
        <v/>
      </c>
      <c r="M799" s="37" t="n">
        <f aca="false">IF(J799="",0,K799*IFERROR(INDEX(Listes!$G$2:$G$21,MATCH(J799,Listes!$E$2:$E$21,0)),0))</f>
        <v>0</v>
      </c>
      <c r="N799" s="8"/>
      <c r="O799" s="37" t="str">
        <f aca="false">IF(A799="","",M799+N799)</f>
        <v/>
      </c>
      <c r="P799" s="27" t="str">
        <f aca="false">IF(B799="","",DATE(YEAR(B799),MONTH(B799),1))</f>
        <v/>
      </c>
    </row>
    <row r="800" customFormat="false" ht="15" hidden="false" customHeight="false" outlineLevel="0" collapsed="false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22" t="str">
        <f aca="false">IF(C800="","",IFERROR(INDEX(Parc!$B$2:$B$51,MATCH(C800,Parc!$A$2:$A$51,0)),"Code inconnu"))</f>
        <v/>
      </c>
      <c r="M800" s="37" t="n">
        <f aca="false">IF(J800="",0,K800*IFERROR(INDEX(Listes!$G$2:$G$21,MATCH(J800,Listes!$E$2:$E$21,0)),0))</f>
        <v>0</v>
      </c>
      <c r="N800" s="8"/>
      <c r="O800" s="37" t="str">
        <f aca="false">IF(A800="","",M800+N800)</f>
        <v/>
      </c>
      <c r="P800" s="27" t="str">
        <f aca="false">IF(B800="","",DATE(YEAR(B800),MONTH(B800),1))</f>
        <v/>
      </c>
    </row>
    <row r="801" customFormat="false" ht="15" hidden="false" customHeight="false" outlineLevel="0" collapsed="false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22" t="str">
        <f aca="false">IF(C801="","",IFERROR(INDEX(Parc!$B$2:$B$51,MATCH(C801,Parc!$A$2:$A$51,0)),"Code inconnu"))</f>
        <v/>
      </c>
      <c r="M801" s="37" t="n">
        <f aca="false">IF(J801="",0,K801*IFERROR(INDEX(Listes!$G$2:$G$21,MATCH(J801,Listes!$E$2:$E$21,0)),0))</f>
        <v>0</v>
      </c>
      <c r="N801" s="8"/>
      <c r="O801" s="37" t="str">
        <f aca="false">IF(A801="","",M801+N801)</f>
        <v/>
      </c>
      <c r="P801" s="27" t="str">
        <f aca="false">IF(B801="","",DATE(YEAR(B801),MONTH(B801),1))</f>
        <v/>
      </c>
    </row>
    <row r="802" customFormat="false" ht="15" hidden="false" customHeight="false" outlineLevel="0" collapsed="false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22" t="str">
        <f aca="false">IF(C802="","",IFERROR(INDEX(Parc!$B$2:$B$51,MATCH(C802,Parc!$A$2:$A$51,0)),"Code inconnu"))</f>
        <v/>
      </c>
      <c r="M802" s="37" t="n">
        <f aca="false">IF(J802="",0,K802*IFERROR(INDEX(Listes!$G$2:$G$21,MATCH(J802,Listes!$E$2:$E$21,0)),0))</f>
        <v>0</v>
      </c>
      <c r="N802" s="8"/>
      <c r="O802" s="37" t="str">
        <f aca="false">IF(A802="","",M802+N802)</f>
        <v/>
      </c>
      <c r="P802" s="27" t="str">
        <f aca="false">IF(B802="","",DATE(YEAR(B802),MONTH(B802),1))</f>
        <v/>
      </c>
    </row>
    <row r="803" customFormat="false" ht="15" hidden="false" customHeight="false" outlineLevel="0" collapsed="false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22" t="str">
        <f aca="false">IF(C803="","",IFERROR(INDEX(Parc!$B$2:$B$51,MATCH(C803,Parc!$A$2:$A$51,0)),"Code inconnu"))</f>
        <v/>
      </c>
      <c r="M803" s="37" t="n">
        <f aca="false">IF(J803="",0,K803*IFERROR(INDEX(Listes!$G$2:$G$21,MATCH(J803,Listes!$E$2:$E$21,0)),0))</f>
        <v>0</v>
      </c>
      <c r="N803" s="8"/>
      <c r="O803" s="37" t="str">
        <f aca="false">IF(A803="","",M803+N803)</f>
        <v/>
      </c>
      <c r="P803" s="27" t="str">
        <f aca="false">IF(B803="","",DATE(YEAR(B803),MONTH(B803),1))</f>
        <v/>
      </c>
    </row>
    <row r="804" customFormat="false" ht="15" hidden="false" customHeight="false" outlineLevel="0" collapsed="false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22" t="str">
        <f aca="false">IF(C804="","",IFERROR(INDEX(Parc!$B$2:$B$51,MATCH(C804,Parc!$A$2:$A$51,0)),"Code inconnu"))</f>
        <v/>
      </c>
      <c r="M804" s="37" t="n">
        <f aca="false">IF(J804="",0,K804*IFERROR(INDEX(Listes!$G$2:$G$21,MATCH(J804,Listes!$E$2:$E$21,0)),0))</f>
        <v>0</v>
      </c>
      <c r="N804" s="8"/>
      <c r="O804" s="37" t="str">
        <f aca="false">IF(A804="","",M804+N804)</f>
        <v/>
      </c>
      <c r="P804" s="27" t="str">
        <f aca="false">IF(B804="","",DATE(YEAR(B804),MONTH(B804),1))</f>
        <v/>
      </c>
    </row>
    <row r="805" customFormat="false" ht="15" hidden="false" customHeight="false" outlineLevel="0" collapsed="false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22" t="str">
        <f aca="false">IF(C805="","",IFERROR(INDEX(Parc!$B$2:$B$51,MATCH(C805,Parc!$A$2:$A$51,0)),"Code inconnu"))</f>
        <v/>
      </c>
      <c r="M805" s="37" t="n">
        <f aca="false">IF(J805="",0,K805*IFERROR(INDEX(Listes!$G$2:$G$21,MATCH(J805,Listes!$E$2:$E$21,0)),0))</f>
        <v>0</v>
      </c>
      <c r="N805" s="8"/>
      <c r="O805" s="37" t="str">
        <f aca="false">IF(A805="","",M805+N805)</f>
        <v/>
      </c>
      <c r="P805" s="27" t="str">
        <f aca="false">IF(B805="","",DATE(YEAR(B805),MONTH(B805),1))</f>
        <v/>
      </c>
    </row>
    <row r="806" customFormat="false" ht="15" hidden="false" customHeight="false" outlineLevel="0" collapsed="false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22" t="str">
        <f aca="false">IF(C806="","",IFERROR(INDEX(Parc!$B$2:$B$51,MATCH(C806,Parc!$A$2:$A$51,0)),"Code inconnu"))</f>
        <v/>
      </c>
      <c r="M806" s="37" t="n">
        <f aca="false">IF(J806="",0,K806*IFERROR(INDEX(Listes!$G$2:$G$21,MATCH(J806,Listes!$E$2:$E$21,0)),0))</f>
        <v>0</v>
      </c>
      <c r="N806" s="8"/>
      <c r="O806" s="37" t="str">
        <f aca="false">IF(A806="","",M806+N806)</f>
        <v/>
      </c>
      <c r="P806" s="27" t="str">
        <f aca="false">IF(B806="","",DATE(YEAR(B806),MONTH(B806),1))</f>
        <v/>
      </c>
    </row>
    <row r="807" customFormat="false" ht="15" hidden="false" customHeight="false" outlineLevel="0" collapsed="false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22" t="str">
        <f aca="false">IF(C807="","",IFERROR(INDEX(Parc!$B$2:$B$51,MATCH(C807,Parc!$A$2:$A$51,0)),"Code inconnu"))</f>
        <v/>
      </c>
      <c r="M807" s="37" t="n">
        <f aca="false">IF(J807="",0,K807*IFERROR(INDEX(Listes!$G$2:$G$21,MATCH(J807,Listes!$E$2:$E$21,0)),0))</f>
        <v>0</v>
      </c>
      <c r="N807" s="8"/>
      <c r="O807" s="37" t="str">
        <f aca="false">IF(A807="","",M807+N807)</f>
        <v/>
      </c>
      <c r="P807" s="27" t="str">
        <f aca="false">IF(B807="","",DATE(YEAR(B807),MONTH(B807),1))</f>
        <v/>
      </c>
    </row>
    <row r="808" customFormat="false" ht="15" hidden="false" customHeight="false" outlineLevel="0" collapsed="false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22" t="str">
        <f aca="false">IF(C808="","",IFERROR(INDEX(Parc!$B$2:$B$51,MATCH(C808,Parc!$A$2:$A$51,0)),"Code inconnu"))</f>
        <v/>
      </c>
      <c r="M808" s="37" t="n">
        <f aca="false">IF(J808="",0,K808*IFERROR(INDEX(Listes!$G$2:$G$21,MATCH(J808,Listes!$E$2:$E$21,0)),0))</f>
        <v>0</v>
      </c>
      <c r="N808" s="8"/>
      <c r="O808" s="37" t="str">
        <f aca="false">IF(A808="","",M808+N808)</f>
        <v/>
      </c>
      <c r="P808" s="27" t="str">
        <f aca="false">IF(B808="","",DATE(YEAR(B808),MONTH(B808),1))</f>
        <v/>
      </c>
    </row>
    <row r="809" customFormat="false" ht="15" hidden="false" customHeight="false" outlineLevel="0" collapsed="false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22" t="str">
        <f aca="false">IF(C809="","",IFERROR(INDEX(Parc!$B$2:$B$51,MATCH(C809,Parc!$A$2:$A$51,0)),"Code inconnu"))</f>
        <v/>
      </c>
      <c r="M809" s="37" t="n">
        <f aca="false">IF(J809="",0,K809*IFERROR(INDEX(Listes!$G$2:$G$21,MATCH(J809,Listes!$E$2:$E$21,0)),0))</f>
        <v>0</v>
      </c>
      <c r="N809" s="8"/>
      <c r="O809" s="37" t="str">
        <f aca="false">IF(A809="","",M809+N809)</f>
        <v/>
      </c>
      <c r="P809" s="27" t="str">
        <f aca="false">IF(B809="","",DATE(YEAR(B809),MONTH(B809),1))</f>
        <v/>
      </c>
    </row>
    <row r="810" customFormat="false" ht="15" hidden="false" customHeight="false" outlineLevel="0" collapsed="false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22" t="str">
        <f aca="false">IF(C810="","",IFERROR(INDEX(Parc!$B$2:$B$51,MATCH(C810,Parc!$A$2:$A$51,0)),"Code inconnu"))</f>
        <v/>
      </c>
      <c r="M810" s="37" t="n">
        <f aca="false">IF(J810="",0,K810*IFERROR(INDEX(Listes!$G$2:$G$21,MATCH(J810,Listes!$E$2:$E$21,0)),0))</f>
        <v>0</v>
      </c>
      <c r="N810" s="8"/>
      <c r="O810" s="37" t="str">
        <f aca="false">IF(A810="","",M810+N810)</f>
        <v/>
      </c>
      <c r="P810" s="27" t="str">
        <f aca="false">IF(B810="","",DATE(YEAR(B810),MONTH(B810),1))</f>
        <v/>
      </c>
    </row>
    <row r="811" customFormat="false" ht="15" hidden="false" customHeight="false" outlineLevel="0" collapsed="false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22" t="str">
        <f aca="false">IF(C811="","",IFERROR(INDEX(Parc!$B$2:$B$51,MATCH(C811,Parc!$A$2:$A$51,0)),"Code inconnu"))</f>
        <v/>
      </c>
      <c r="M811" s="37" t="n">
        <f aca="false">IF(J811="",0,K811*IFERROR(INDEX(Listes!$G$2:$G$21,MATCH(J811,Listes!$E$2:$E$21,0)),0))</f>
        <v>0</v>
      </c>
      <c r="N811" s="8"/>
      <c r="O811" s="37" t="str">
        <f aca="false">IF(A811="","",M811+N811)</f>
        <v/>
      </c>
      <c r="P811" s="27" t="str">
        <f aca="false">IF(B811="","",DATE(YEAR(B811),MONTH(B811),1))</f>
        <v/>
      </c>
    </row>
    <row r="812" customFormat="false" ht="15" hidden="false" customHeight="false" outlineLevel="0" collapsed="false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22" t="str">
        <f aca="false">IF(C812="","",IFERROR(INDEX(Parc!$B$2:$B$51,MATCH(C812,Parc!$A$2:$A$51,0)),"Code inconnu"))</f>
        <v/>
      </c>
      <c r="M812" s="37" t="n">
        <f aca="false">IF(J812="",0,K812*IFERROR(INDEX(Listes!$G$2:$G$21,MATCH(J812,Listes!$E$2:$E$21,0)),0))</f>
        <v>0</v>
      </c>
      <c r="N812" s="8"/>
      <c r="O812" s="37" t="str">
        <f aca="false">IF(A812="","",M812+N812)</f>
        <v/>
      </c>
      <c r="P812" s="27" t="str">
        <f aca="false">IF(B812="","",DATE(YEAR(B812),MONTH(B812),1))</f>
        <v/>
      </c>
    </row>
    <row r="813" customFormat="false" ht="15" hidden="false" customHeight="false" outlineLevel="0" collapsed="false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22" t="str">
        <f aca="false">IF(C813="","",IFERROR(INDEX(Parc!$B$2:$B$51,MATCH(C813,Parc!$A$2:$A$51,0)),"Code inconnu"))</f>
        <v/>
      </c>
      <c r="M813" s="37" t="n">
        <f aca="false">IF(J813="",0,K813*IFERROR(INDEX(Listes!$G$2:$G$21,MATCH(J813,Listes!$E$2:$E$21,0)),0))</f>
        <v>0</v>
      </c>
      <c r="N813" s="8"/>
      <c r="O813" s="37" t="str">
        <f aca="false">IF(A813="","",M813+N813)</f>
        <v/>
      </c>
      <c r="P813" s="27" t="str">
        <f aca="false">IF(B813="","",DATE(YEAR(B813),MONTH(B813),1))</f>
        <v/>
      </c>
    </row>
    <row r="814" customFormat="false" ht="15" hidden="false" customHeight="false" outlineLevel="0" collapsed="false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22" t="str">
        <f aca="false">IF(C814="","",IFERROR(INDEX(Parc!$B$2:$B$51,MATCH(C814,Parc!$A$2:$A$51,0)),"Code inconnu"))</f>
        <v/>
      </c>
      <c r="M814" s="37" t="n">
        <f aca="false">IF(J814="",0,K814*IFERROR(INDEX(Listes!$G$2:$G$21,MATCH(J814,Listes!$E$2:$E$21,0)),0))</f>
        <v>0</v>
      </c>
      <c r="N814" s="8"/>
      <c r="O814" s="37" t="str">
        <f aca="false">IF(A814="","",M814+N814)</f>
        <v/>
      </c>
      <c r="P814" s="27" t="str">
        <f aca="false">IF(B814="","",DATE(YEAR(B814),MONTH(B814),1))</f>
        <v/>
      </c>
    </row>
    <row r="815" customFormat="false" ht="15" hidden="false" customHeight="false" outlineLevel="0" collapsed="false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22" t="str">
        <f aca="false">IF(C815="","",IFERROR(INDEX(Parc!$B$2:$B$51,MATCH(C815,Parc!$A$2:$A$51,0)),"Code inconnu"))</f>
        <v/>
      </c>
      <c r="M815" s="37" t="n">
        <f aca="false">IF(J815="",0,K815*IFERROR(INDEX(Listes!$G$2:$G$21,MATCH(J815,Listes!$E$2:$E$21,0)),0))</f>
        <v>0</v>
      </c>
      <c r="N815" s="8"/>
      <c r="O815" s="37" t="str">
        <f aca="false">IF(A815="","",M815+N815)</f>
        <v/>
      </c>
      <c r="P815" s="27" t="str">
        <f aca="false">IF(B815="","",DATE(YEAR(B815),MONTH(B815),1))</f>
        <v/>
      </c>
    </row>
    <row r="816" customFormat="false" ht="15" hidden="false" customHeight="false" outlineLevel="0" collapsed="false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22" t="str">
        <f aca="false">IF(C816="","",IFERROR(INDEX(Parc!$B$2:$B$51,MATCH(C816,Parc!$A$2:$A$51,0)),"Code inconnu"))</f>
        <v/>
      </c>
      <c r="M816" s="37" t="n">
        <f aca="false">IF(J816="",0,K816*IFERROR(INDEX(Listes!$G$2:$G$21,MATCH(J816,Listes!$E$2:$E$21,0)),0))</f>
        <v>0</v>
      </c>
      <c r="N816" s="8"/>
      <c r="O816" s="37" t="str">
        <f aca="false">IF(A816="","",M816+N816)</f>
        <v/>
      </c>
      <c r="P816" s="27" t="str">
        <f aca="false">IF(B816="","",DATE(YEAR(B816),MONTH(B816),1))</f>
        <v/>
      </c>
    </row>
    <row r="817" customFormat="false" ht="15" hidden="false" customHeight="false" outlineLevel="0" collapsed="false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22" t="str">
        <f aca="false">IF(C817="","",IFERROR(INDEX(Parc!$B$2:$B$51,MATCH(C817,Parc!$A$2:$A$51,0)),"Code inconnu"))</f>
        <v/>
      </c>
      <c r="M817" s="37" t="n">
        <f aca="false">IF(J817="",0,K817*IFERROR(INDEX(Listes!$G$2:$G$21,MATCH(J817,Listes!$E$2:$E$21,0)),0))</f>
        <v>0</v>
      </c>
      <c r="N817" s="8"/>
      <c r="O817" s="37" t="str">
        <f aca="false">IF(A817="","",M817+N817)</f>
        <v/>
      </c>
      <c r="P817" s="27" t="str">
        <f aca="false">IF(B817="","",DATE(YEAR(B817),MONTH(B817),1))</f>
        <v/>
      </c>
    </row>
    <row r="818" customFormat="false" ht="15" hidden="false" customHeight="false" outlineLevel="0" collapsed="false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22" t="str">
        <f aca="false">IF(C818="","",IFERROR(INDEX(Parc!$B$2:$B$51,MATCH(C818,Parc!$A$2:$A$51,0)),"Code inconnu"))</f>
        <v/>
      </c>
      <c r="M818" s="37" t="n">
        <f aca="false">IF(J818="",0,K818*IFERROR(INDEX(Listes!$G$2:$G$21,MATCH(J818,Listes!$E$2:$E$21,0)),0))</f>
        <v>0</v>
      </c>
      <c r="N818" s="8"/>
      <c r="O818" s="37" t="str">
        <f aca="false">IF(A818="","",M818+N818)</f>
        <v/>
      </c>
      <c r="P818" s="27" t="str">
        <f aca="false">IF(B818="","",DATE(YEAR(B818),MONTH(B818),1))</f>
        <v/>
      </c>
    </row>
    <row r="819" customFormat="false" ht="15" hidden="false" customHeight="false" outlineLevel="0" collapsed="false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22" t="str">
        <f aca="false">IF(C819="","",IFERROR(INDEX(Parc!$B$2:$B$51,MATCH(C819,Parc!$A$2:$A$51,0)),"Code inconnu"))</f>
        <v/>
      </c>
      <c r="M819" s="37" t="n">
        <f aca="false">IF(J819="",0,K819*IFERROR(INDEX(Listes!$G$2:$G$21,MATCH(J819,Listes!$E$2:$E$21,0)),0))</f>
        <v>0</v>
      </c>
      <c r="N819" s="8"/>
      <c r="O819" s="37" t="str">
        <f aca="false">IF(A819="","",M819+N819)</f>
        <v/>
      </c>
      <c r="P819" s="27" t="str">
        <f aca="false">IF(B819="","",DATE(YEAR(B819),MONTH(B819),1))</f>
        <v/>
      </c>
    </row>
    <row r="820" customFormat="false" ht="15" hidden="false" customHeight="false" outlineLevel="0" collapsed="false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22" t="str">
        <f aca="false">IF(C820="","",IFERROR(INDEX(Parc!$B$2:$B$51,MATCH(C820,Parc!$A$2:$A$51,0)),"Code inconnu"))</f>
        <v/>
      </c>
      <c r="M820" s="37" t="n">
        <f aca="false">IF(J820="",0,K820*IFERROR(INDEX(Listes!$G$2:$G$21,MATCH(J820,Listes!$E$2:$E$21,0)),0))</f>
        <v>0</v>
      </c>
      <c r="N820" s="8"/>
      <c r="O820" s="37" t="str">
        <f aca="false">IF(A820="","",M820+N820)</f>
        <v/>
      </c>
      <c r="P820" s="27" t="str">
        <f aca="false">IF(B820="","",DATE(YEAR(B820),MONTH(B820),1))</f>
        <v/>
      </c>
    </row>
    <row r="821" customFormat="false" ht="15" hidden="false" customHeight="false" outlineLevel="0" collapsed="false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22" t="str">
        <f aca="false">IF(C821="","",IFERROR(INDEX(Parc!$B$2:$B$51,MATCH(C821,Parc!$A$2:$A$51,0)),"Code inconnu"))</f>
        <v/>
      </c>
      <c r="M821" s="37" t="n">
        <f aca="false">IF(J821="",0,K821*IFERROR(INDEX(Listes!$G$2:$G$21,MATCH(J821,Listes!$E$2:$E$21,0)),0))</f>
        <v>0</v>
      </c>
      <c r="N821" s="8"/>
      <c r="O821" s="37" t="str">
        <f aca="false">IF(A821="","",M821+N821)</f>
        <v/>
      </c>
      <c r="P821" s="27" t="str">
        <f aca="false">IF(B821="","",DATE(YEAR(B821),MONTH(B821),1))</f>
        <v/>
      </c>
    </row>
    <row r="822" customFormat="false" ht="15" hidden="false" customHeight="false" outlineLevel="0" collapsed="false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22" t="str">
        <f aca="false">IF(C822="","",IFERROR(INDEX(Parc!$B$2:$B$51,MATCH(C822,Parc!$A$2:$A$51,0)),"Code inconnu"))</f>
        <v/>
      </c>
      <c r="M822" s="37" t="n">
        <f aca="false">IF(J822="",0,K822*IFERROR(INDEX(Listes!$G$2:$G$21,MATCH(J822,Listes!$E$2:$E$21,0)),0))</f>
        <v>0</v>
      </c>
      <c r="N822" s="8"/>
      <c r="O822" s="37" t="str">
        <f aca="false">IF(A822="","",M822+N822)</f>
        <v/>
      </c>
      <c r="P822" s="27" t="str">
        <f aca="false">IF(B822="","",DATE(YEAR(B822),MONTH(B822),1))</f>
        <v/>
      </c>
    </row>
    <row r="823" customFormat="false" ht="15" hidden="false" customHeight="false" outlineLevel="0" collapsed="false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22" t="str">
        <f aca="false">IF(C823="","",IFERROR(INDEX(Parc!$B$2:$B$51,MATCH(C823,Parc!$A$2:$A$51,0)),"Code inconnu"))</f>
        <v/>
      </c>
      <c r="M823" s="37" t="n">
        <f aca="false">IF(J823="",0,K823*IFERROR(INDEX(Listes!$G$2:$G$21,MATCH(J823,Listes!$E$2:$E$21,0)),0))</f>
        <v>0</v>
      </c>
      <c r="N823" s="8"/>
      <c r="O823" s="37" t="str">
        <f aca="false">IF(A823="","",M823+N823)</f>
        <v/>
      </c>
      <c r="P823" s="27" t="str">
        <f aca="false">IF(B823="","",DATE(YEAR(B823),MONTH(B823),1))</f>
        <v/>
      </c>
    </row>
    <row r="824" customFormat="false" ht="15" hidden="false" customHeight="false" outlineLevel="0" collapsed="false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22" t="str">
        <f aca="false">IF(C824="","",IFERROR(INDEX(Parc!$B$2:$B$51,MATCH(C824,Parc!$A$2:$A$51,0)),"Code inconnu"))</f>
        <v/>
      </c>
      <c r="M824" s="37" t="n">
        <f aca="false">IF(J824="",0,K824*IFERROR(INDEX(Listes!$G$2:$G$21,MATCH(J824,Listes!$E$2:$E$21,0)),0))</f>
        <v>0</v>
      </c>
      <c r="N824" s="8"/>
      <c r="O824" s="37" t="str">
        <f aca="false">IF(A824="","",M824+N824)</f>
        <v/>
      </c>
      <c r="P824" s="27" t="str">
        <f aca="false">IF(B824="","",DATE(YEAR(B824),MONTH(B824),1))</f>
        <v/>
      </c>
    </row>
    <row r="825" customFormat="false" ht="15" hidden="false" customHeight="false" outlineLevel="0" collapsed="false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22" t="str">
        <f aca="false">IF(C825="","",IFERROR(INDEX(Parc!$B$2:$B$51,MATCH(C825,Parc!$A$2:$A$51,0)),"Code inconnu"))</f>
        <v/>
      </c>
      <c r="M825" s="37" t="n">
        <f aca="false">IF(J825="",0,K825*IFERROR(INDEX(Listes!$G$2:$G$21,MATCH(J825,Listes!$E$2:$E$21,0)),0))</f>
        <v>0</v>
      </c>
      <c r="N825" s="8"/>
      <c r="O825" s="37" t="str">
        <f aca="false">IF(A825="","",M825+N825)</f>
        <v/>
      </c>
      <c r="P825" s="27" t="str">
        <f aca="false">IF(B825="","",DATE(YEAR(B825),MONTH(B825),1))</f>
        <v/>
      </c>
    </row>
    <row r="826" customFormat="false" ht="15" hidden="false" customHeight="false" outlineLevel="0" collapsed="false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22" t="str">
        <f aca="false">IF(C826="","",IFERROR(INDEX(Parc!$B$2:$B$51,MATCH(C826,Parc!$A$2:$A$51,0)),"Code inconnu"))</f>
        <v/>
      </c>
      <c r="M826" s="37" t="n">
        <f aca="false">IF(J826="",0,K826*IFERROR(INDEX(Listes!$G$2:$G$21,MATCH(J826,Listes!$E$2:$E$21,0)),0))</f>
        <v>0</v>
      </c>
      <c r="N826" s="8"/>
      <c r="O826" s="37" t="str">
        <f aca="false">IF(A826="","",M826+N826)</f>
        <v/>
      </c>
      <c r="P826" s="27" t="str">
        <f aca="false">IF(B826="","",DATE(YEAR(B826),MONTH(B826),1))</f>
        <v/>
      </c>
    </row>
    <row r="827" customFormat="false" ht="15" hidden="false" customHeight="false" outlineLevel="0" collapsed="false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22" t="str">
        <f aca="false">IF(C827="","",IFERROR(INDEX(Parc!$B$2:$B$51,MATCH(C827,Parc!$A$2:$A$51,0)),"Code inconnu"))</f>
        <v/>
      </c>
      <c r="M827" s="37" t="n">
        <f aca="false">IF(J827="",0,K827*IFERROR(INDEX(Listes!$G$2:$G$21,MATCH(J827,Listes!$E$2:$E$21,0)),0))</f>
        <v>0</v>
      </c>
      <c r="N827" s="8"/>
      <c r="O827" s="37" t="str">
        <f aca="false">IF(A827="","",M827+N827)</f>
        <v/>
      </c>
      <c r="P827" s="27" t="str">
        <f aca="false">IF(B827="","",DATE(YEAR(B827),MONTH(B827),1))</f>
        <v/>
      </c>
    </row>
    <row r="828" customFormat="false" ht="15" hidden="false" customHeight="false" outlineLevel="0" collapsed="false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22" t="str">
        <f aca="false">IF(C828="","",IFERROR(INDEX(Parc!$B$2:$B$51,MATCH(C828,Parc!$A$2:$A$51,0)),"Code inconnu"))</f>
        <v/>
      </c>
      <c r="M828" s="37" t="n">
        <f aca="false">IF(J828="",0,K828*IFERROR(INDEX(Listes!$G$2:$G$21,MATCH(J828,Listes!$E$2:$E$21,0)),0))</f>
        <v>0</v>
      </c>
      <c r="N828" s="8"/>
      <c r="O828" s="37" t="str">
        <f aca="false">IF(A828="","",M828+N828)</f>
        <v/>
      </c>
      <c r="P828" s="27" t="str">
        <f aca="false">IF(B828="","",DATE(YEAR(B828),MONTH(B828),1))</f>
        <v/>
      </c>
    </row>
    <row r="829" customFormat="false" ht="15" hidden="false" customHeight="false" outlineLevel="0" collapsed="false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22" t="str">
        <f aca="false">IF(C829="","",IFERROR(INDEX(Parc!$B$2:$B$51,MATCH(C829,Parc!$A$2:$A$51,0)),"Code inconnu"))</f>
        <v/>
      </c>
      <c r="M829" s="37" t="n">
        <f aca="false">IF(J829="",0,K829*IFERROR(INDEX(Listes!$G$2:$G$21,MATCH(J829,Listes!$E$2:$E$21,0)),0))</f>
        <v>0</v>
      </c>
      <c r="N829" s="8"/>
      <c r="O829" s="37" t="str">
        <f aca="false">IF(A829="","",M829+N829)</f>
        <v/>
      </c>
      <c r="P829" s="27" t="str">
        <f aca="false">IF(B829="","",DATE(YEAR(B829),MONTH(B829),1))</f>
        <v/>
      </c>
    </row>
    <row r="830" customFormat="false" ht="15" hidden="false" customHeight="false" outlineLevel="0" collapsed="false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22" t="str">
        <f aca="false">IF(C830="","",IFERROR(INDEX(Parc!$B$2:$B$51,MATCH(C830,Parc!$A$2:$A$51,0)),"Code inconnu"))</f>
        <v/>
      </c>
      <c r="M830" s="37" t="n">
        <f aca="false">IF(J830="",0,K830*IFERROR(INDEX(Listes!$G$2:$G$21,MATCH(J830,Listes!$E$2:$E$21,0)),0))</f>
        <v>0</v>
      </c>
      <c r="N830" s="8"/>
      <c r="O830" s="37" t="str">
        <f aca="false">IF(A830="","",M830+N830)</f>
        <v/>
      </c>
      <c r="P830" s="27" t="str">
        <f aca="false">IF(B830="","",DATE(YEAR(B830),MONTH(B830),1))</f>
        <v/>
      </c>
    </row>
    <row r="831" customFormat="false" ht="15" hidden="false" customHeight="false" outlineLevel="0" collapsed="false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22" t="str">
        <f aca="false">IF(C831="","",IFERROR(INDEX(Parc!$B$2:$B$51,MATCH(C831,Parc!$A$2:$A$51,0)),"Code inconnu"))</f>
        <v/>
      </c>
      <c r="M831" s="37" t="n">
        <f aca="false">IF(J831="",0,K831*IFERROR(INDEX(Listes!$G$2:$G$21,MATCH(J831,Listes!$E$2:$E$21,0)),0))</f>
        <v>0</v>
      </c>
      <c r="N831" s="8"/>
      <c r="O831" s="37" t="str">
        <f aca="false">IF(A831="","",M831+N831)</f>
        <v/>
      </c>
      <c r="P831" s="27" t="str">
        <f aca="false">IF(B831="","",DATE(YEAR(B831),MONTH(B831),1))</f>
        <v/>
      </c>
    </row>
    <row r="832" customFormat="false" ht="15" hidden="false" customHeight="false" outlineLevel="0" collapsed="false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22" t="str">
        <f aca="false">IF(C832="","",IFERROR(INDEX(Parc!$B$2:$B$51,MATCH(C832,Parc!$A$2:$A$51,0)),"Code inconnu"))</f>
        <v/>
      </c>
      <c r="M832" s="37" t="n">
        <f aca="false">IF(J832="",0,K832*IFERROR(INDEX(Listes!$G$2:$G$21,MATCH(J832,Listes!$E$2:$E$21,0)),0))</f>
        <v>0</v>
      </c>
      <c r="N832" s="8"/>
      <c r="O832" s="37" t="str">
        <f aca="false">IF(A832="","",M832+N832)</f>
        <v/>
      </c>
      <c r="P832" s="27" t="str">
        <f aca="false">IF(B832="","",DATE(YEAR(B832),MONTH(B832),1))</f>
        <v/>
      </c>
    </row>
    <row r="833" customFormat="false" ht="15" hidden="false" customHeight="false" outlineLevel="0" collapsed="false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22" t="str">
        <f aca="false">IF(C833="","",IFERROR(INDEX(Parc!$B$2:$B$51,MATCH(C833,Parc!$A$2:$A$51,0)),"Code inconnu"))</f>
        <v/>
      </c>
      <c r="M833" s="37" t="n">
        <f aca="false">IF(J833="",0,K833*IFERROR(INDEX(Listes!$G$2:$G$21,MATCH(J833,Listes!$E$2:$E$21,0)),0))</f>
        <v>0</v>
      </c>
      <c r="N833" s="8"/>
      <c r="O833" s="37" t="str">
        <f aca="false">IF(A833="","",M833+N833)</f>
        <v/>
      </c>
      <c r="P833" s="27" t="str">
        <f aca="false">IF(B833="","",DATE(YEAR(B833),MONTH(B833),1))</f>
        <v/>
      </c>
    </row>
    <row r="834" customFormat="false" ht="15" hidden="false" customHeight="false" outlineLevel="0" collapsed="false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22" t="str">
        <f aca="false">IF(C834="","",IFERROR(INDEX(Parc!$B$2:$B$51,MATCH(C834,Parc!$A$2:$A$51,0)),"Code inconnu"))</f>
        <v/>
      </c>
      <c r="M834" s="37" t="n">
        <f aca="false">IF(J834="",0,K834*IFERROR(INDEX(Listes!$G$2:$G$21,MATCH(J834,Listes!$E$2:$E$21,0)),0))</f>
        <v>0</v>
      </c>
      <c r="N834" s="8"/>
      <c r="O834" s="37" t="str">
        <f aca="false">IF(A834="","",M834+N834)</f>
        <v/>
      </c>
      <c r="P834" s="27" t="str">
        <f aca="false">IF(B834="","",DATE(YEAR(B834),MONTH(B834),1))</f>
        <v/>
      </c>
    </row>
    <row r="835" customFormat="false" ht="15" hidden="false" customHeight="false" outlineLevel="0" collapsed="false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22" t="str">
        <f aca="false">IF(C835="","",IFERROR(INDEX(Parc!$B$2:$B$51,MATCH(C835,Parc!$A$2:$A$51,0)),"Code inconnu"))</f>
        <v/>
      </c>
      <c r="M835" s="37" t="n">
        <f aca="false">IF(J835="",0,K835*IFERROR(INDEX(Listes!$G$2:$G$21,MATCH(J835,Listes!$E$2:$E$21,0)),0))</f>
        <v>0</v>
      </c>
      <c r="N835" s="8"/>
      <c r="O835" s="37" t="str">
        <f aca="false">IF(A835="","",M835+N835)</f>
        <v/>
      </c>
      <c r="P835" s="27" t="str">
        <f aca="false">IF(B835="","",DATE(YEAR(B835),MONTH(B835),1))</f>
        <v/>
      </c>
    </row>
    <row r="836" customFormat="false" ht="15" hidden="false" customHeight="false" outlineLevel="0" collapsed="false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22" t="str">
        <f aca="false">IF(C836="","",IFERROR(INDEX(Parc!$B$2:$B$51,MATCH(C836,Parc!$A$2:$A$51,0)),"Code inconnu"))</f>
        <v/>
      </c>
      <c r="M836" s="37" t="n">
        <f aca="false">IF(J836="",0,K836*IFERROR(INDEX(Listes!$G$2:$G$21,MATCH(J836,Listes!$E$2:$E$21,0)),0))</f>
        <v>0</v>
      </c>
      <c r="N836" s="8"/>
      <c r="O836" s="37" t="str">
        <f aca="false">IF(A836="","",M836+N836)</f>
        <v/>
      </c>
      <c r="P836" s="27" t="str">
        <f aca="false">IF(B836="","",DATE(YEAR(B836),MONTH(B836),1))</f>
        <v/>
      </c>
    </row>
    <row r="837" customFormat="false" ht="15" hidden="false" customHeight="false" outlineLevel="0" collapsed="false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22" t="str">
        <f aca="false">IF(C837="","",IFERROR(INDEX(Parc!$B$2:$B$51,MATCH(C837,Parc!$A$2:$A$51,0)),"Code inconnu"))</f>
        <v/>
      </c>
      <c r="M837" s="37" t="n">
        <f aca="false">IF(J837="",0,K837*IFERROR(INDEX(Listes!$G$2:$G$21,MATCH(J837,Listes!$E$2:$E$21,0)),0))</f>
        <v>0</v>
      </c>
      <c r="N837" s="8"/>
      <c r="O837" s="37" t="str">
        <f aca="false">IF(A837="","",M837+N837)</f>
        <v/>
      </c>
      <c r="P837" s="27" t="str">
        <f aca="false">IF(B837="","",DATE(YEAR(B837),MONTH(B837),1))</f>
        <v/>
      </c>
    </row>
    <row r="838" customFormat="false" ht="15" hidden="false" customHeight="false" outlineLevel="0" collapsed="false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22" t="str">
        <f aca="false">IF(C838="","",IFERROR(INDEX(Parc!$B$2:$B$51,MATCH(C838,Parc!$A$2:$A$51,0)),"Code inconnu"))</f>
        <v/>
      </c>
      <c r="M838" s="37" t="n">
        <f aca="false">IF(J838="",0,K838*IFERROR(INDEX(Listes!$G$2:$G$21,MATCH(J838,Listes!$E$2:$E$21,0)),0))</f>
        <v>0</v>
      </c>
      <c r="N838" s="8"/>
      <c r="O838" s="37" t="str">
        <f aca="false">IF(A838="","",M838+N838)</f>
        <v/>
      </c>
      <c r="P838" s="27" t="str">
        <f aca="false">IF(B838="","",DATE(YEAR(B838),MONTH(B838),1))</f>
        <v/>
      </c>
    </row>
    <row r="839" customFormat="false" ht="15" hidden="false" customHeight="false" outlineLevel="0" collapsed="false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22" t="str">
        <f aca="false">IF(C839="","",IFERROR(INDEX(Parc!$B$2:$B$51,MATCH(C839,Parc!$A$2:$A$51,0)),"Code inconnu"))</f>
        <v/>
      </c>
      <c r="M839" s="37" t="n">
        <f aca="false">IF(J839="",0,K839*IFERROR(INDEX(Listes!$G$2:$G$21,MATCH(J839,Listes!$E$2:$E$21,0)),0))</f>
        <v>0</v>
      </c>
      <c r="N839" s="8"/>
      <c r="O839" s="37" t="str">
        <f aca="false">IF(A839="","",M839+N839)</f>
        <v/>
      </c>
      <c r="P839" s="27" t="str">
        <f aca="false">IF(B839="","",DATE(YEAR(B839),MONTH(B839),1))</f>
        <v/>
      </c>
    </row>
    <row r="840" customFormat="false" ht="15" hidden="false" customHeight="false" outlineLevel="0" collapsed="false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22" t="str">
        <f aca="false">IF(C840="","",IFERROR(INDEX(Parc!$B$2:$B$51,MATCH(C840,Parc!$A$2:$A$51,0)),"Code inconnu"))</f>
        <v/>
      </c>
      <c r="M840" s="37" t="n">
        <f aca="false">IF(J840="",0,K840*IFERROR(INDEX(Listes!$G$2:$G$21,MATCH(J840,Listes!$E$2:$E$21,0)),0))</f>
        <v>0</v>
      </c>
      <c r="N840" s="8"/>
      <c r="O840" s="37" t="str">
        <f aca="false">IF(A840="","",M840+N840)</f>
        <v/>
      </c>
      <c r="P840" s="27" t="str">
        <f aca="false">IF(B840="","",DATE(YEAR(B840),MONTH(B840),1))</f>
        <v/>
      </c>
    </row>
    <row r="841" customFormat="false" ht="15" hidden="false" customHeight="false" outlineLevel="0" collapsed="false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22" t="str">
        <f aca="false">IF(C841="","",IFERROR(INDEX(Parc!$B$2:$B$51,MATCH(C841,Parc!$A$2:$A$51,0)),"Code inconnu"))</f>
        <v/>
      </c>
      <c r="M841" s="37" t="n">
        <f aca="false">IF(J841="",0,K841*IFERROR(INDEX(Listes!$G$2:$G$21,MATCH(J841,Listes!$E$2:$E$21,0)),0))</f>
        <v>0</v>
      </c>
      <c r="N841" s="8"/>
      <c r="O841" s="37" t="str">
        <f aca="false">IF(A841="","",M841+N841)</f>
        <v/>
      </c>
      <c r="P841" s="27" t="str">
        <f aca="false">IF(B841="","",DATE(YEAR(B841),MONTH(B841),1))</f>
        <v/>
      </c>
    </row>
    <row r="842" customFormat="false" ht="15" hidden="false" customHeight="false" outlineLevel="0" collapsed="false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22" t="str">
        <f aca="false">IF(C842="","",IFERROR(INDEX(Parc!$B$2:$B$51,MATCH(C842,Parc!$A$2:$A$51,0)),"Code inconnu"))</f>
        <v/>
      </c>
      <c r="M842" s="37" t="n">
        <f aca="false">IF(J842="",0,K842*IFERROR(INDEX(Listes!$G$2:$G$21,MATCH(J842,Listes!$E$2:$E$21,0)),0))</f>
        <v>0</v>
      </c>
      <c r="N842" s="8"/>
      <c r="O842" s="37" t="str">
        <f aca="false">IF(A842="","",M842+N842)</f>
        <v/>
      </c>
      <c r="P842" s="27" t="str">
        <f aca="false">IF(B842="","",DATE(YEAR(B842),MONTH(B842),1))</f>
        <v/>
      </c>
    </row>
    <row r="843" customFormat="false" ht="15" hidden="false" customHeight="false" outlineLevel="0" collapsed="false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22" t="str">
        <f aca="false">IF(C843="","",IFERROR(INDEX(Parc!$B$2:$B$51,MATCH(C843,Parc!$A$2:$A$51,0)),"Code inconnu"))</f>
        <v/>
      </c>
      <c r="M843" s="37" t="n">
        <f aca="false">IF(J843="",0,K843*IFERROR(INDEX(Listes!$G$2:$G$21,MATCH(J843,Listes!$E$2:$E$21,0)),0))</f>
        <v>0</v>
      </c>
      <c r="N843" s="8"/>
      <c r="O843" s="37" t="str">
        <f aca="false">IF(A843="","",M843+N843)</f>
        <v/>
      </c>
      <c r="P843" s="27" t="str">
        <f aca="false">IF(B843="","",DATE(YEAR(B843),MONTH(B843),1))</f>
        <v/>
      </c>
    </row>
    <row r="844" customFormat="false" ht="15" hidden="false" customHeight="false" outlineLevel="0" collapsed="false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22" t="str">
        <f aca="false">IF(C844="","",IFERROR(INDEX(Parc!$B$2:$B$51,MATCH(C844,Parc!$A$2:$A$51,0)),"Code inconnu"))</f>
        <v/>
      </c>
      <c r="M844" s="37" t="n">
        <f aca="false">IF(J844="",0,K844*IFERROR(INDEX(Listes!$G$2:$G$21,MATCH(J844,Listes!$E$2:$E$21,0)),0))</f>
        <v>0</v>
      </c>
      <c r="N844" s="8"/>
      <c r="O844" s="37" t="str">
        <f aca="false">IF(A844="","",M844+N844)</f>
        <v/>
      </c>
      <c r="P844" s="27" t="str">
        <f aca="false">IF(B844="","",DATE(YEAR(B844),MONTH(B844),1))</f>
        <v/>
      </c>
    </row>
    <row r="845" customFormat="false" ht="15" hidden="false" customHeight="false" outlineLevel="0" collapsed="false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22" t="str">
        <f aca="false">IF(C845="","",IFERROR(INDEX(Parc!$B$2:$B$51,MATCH(C845,Parc!$A$2:$A$51,0)),"Code inconnu"))</f>
        <v/>
      </c>
      <c r="M845" s="37" t="n">
        <f aca="false">IF(J845="",0,K845*IFERROR(INDEX(Listes!$G$2:$G$21,MATCH(J845,Listes!$E$2:$E$21,0)),0))</f>
        <v>0</v>
      </c>
      <c r="N845" s="8"/>
      <c r="O845" s="37" t="str">
        <f aca="false">IF(A845="","",M845+N845)</f>
        <v/>
      </c>
      <c r="P845" s="27" t="str">
        <f aca="false">IF(B845="","",DATE(YEAR(B845),MONTH(B845),1))</f>
        <v/>
      </c>
    </row>
    <row r="846" customFormat="false" ht="15" hidden="false" customHeight="false" outlineLevel="0" collapsed="false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22" t="str">
        <f aca="false">IF(C846="","",IFERROR(INDEX(Parc!$B$2:$B$51,MATCH(C846,Parc!$A$2:$A$51,0)),"Code inconnu"))</f>
        <v/>
      </c>
      <c r="M846" s="37" t="n">
        <f aca="false">IF(J846="",0,K846*IFERROR(INDEX(Listes!$G$2:$G$21,MATCH(J846,Listes!$E$2:$E$21,0)),0))</f>
        <v>0</v>
      </c>
      <c r="N846" s="8"/>
      <c r="O846" s="37" t="str">
        <f aca="false">IF(A846="","",M846+N846)</f>
        <v/>
      </c>
      <c r="P846" s="27" t="str">
        <f aca="false">IF(B846="","",DATE(YEAR(B846),MONTH(B846),1))</f>
        <v/>
      </c>
    </row>
    <row r="847" customFormat="false" ht="15" hidden="false" customHeight="false" outlineLevel="0" collapsed="false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22" t="str">
        <f aca="false">IF(C847="","",IFERROR(INDEX(Parc!$B$2:$B$51,MATCH(C847,Parc!$A$2:$A$51,0)),"Code inconnu"))</f>
        <v/>
      </c>
      <c r="M847" s="37" t="n">
        <f aca="false">IF(J847="",0,K847*IFERROR(INDEX(Listes!$G$2:$G$21,MATCH(J847,Listes!$E$2:$E$21,0)),0))</f>
        <v>0</v>
      </c>
      <c r="N847" s="8"/>
      <c r="O847" s="37" t="str">
        <f aca="false">IF(A847="","",M847+N847)</f>
        <v/>
      </c>
      <c r="P847" s="27" t="str">
        <f aca="false">IF(B847="","",DATE(YEAR(B847),MONTH(B847),1))</f>
        <v/>
      </c>
    </row>
    <row r="848" customFormat="false" ht="15" hidden="false" customHeight="false" outlineLevel="0" collapsed="false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22" t="str">
        <f aca="false">IF(C848="","",IFERROR(INDEX(Parc!$B$2:$B$51,MATCH(C848,Parc!$A$2:$A$51,0)),"Code inconnu"))</f>
        <v/>
      </c>
      <c r="M848" s="37" t="n">
        <f aca="false">IF(J848="",0,K848*IFERROR(INDEX(Listes!$G$2:$G$21,MATCH(J848,Listes!$E$2:$E$21,0)),0))</f>
        <v>0</v>
      </c>
      <c r="N848" s="8"/>
      <c r="O848" s="37" t="str">
        <f aca="false">IF(A848="","",M848+N848)</f>
        <v/>
      </c>
      <c r="P848" s="27" t="str">
        <f aca="false">IF(B848="","",DATE(YEAR(B848),MONTH(B848),1))</f>
        <v/>
      </c>
    </row>
    <row r="849" customFormat="false" ht="15" hidden="false" customHeight="false" outlineLevel="0" collapsed="false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22" t="str">
        <f aca="false">IF(C849="","",IFERROR(INDEX(Parc!$B$2:$B$51,MATCH(C849,Parc!$A$2:$A$51,0)),"Code inconnu"))</f>
        <v/>
      </c>
      <c r="M849" s="37" t="n">
        <f aca="false">IF(J849="",0,K849*IFERROR(INDEX(Listes!$G$2:$G$21,MATCH(J849,Listes!$E$2:$E$21,0)),0))</f>
        <v>0</v>
      </c>
      <c r="N849" s="8"/>
      <c r="O849" s="37" t="str">
        <f aca="false">IF(A849="","",M849+N849)</f>
        <v/>
      </c>
      <c r="P849" s="27" t="str">
        <f aca="false">IF(B849="","",DATE(YEAR(B849),MONTH(B849),1))</f>
        <v/>
      </c>
    </row>
    <row r="850" customFormat="false" ht="15" hidden="false" customHeight="false" outlineLevel="0" collapsed="false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22" t="str">
        <f aca="false">IF(C850="","",IFERROR(INDEX(Parc!$B$2:$B$51,MATCH(C850,Parc!$A$2:$A$51,0)),"Code inconnu"))</f>
        <v/>
      </c>
      <c r="M850" s="37" t="n">
        <f aca="false">IF(J850="",0,K850*IFERROR(INDEX(Listes!$G$2:$G$21,MATCH(J850,Listes!$E$2:$E$21,0)),0))</f>
        <v>0</v>
      </c>
      <c r="N850" s="8"/>
      <c r="O850" s="37" t="str">
        <f aca="false">IF(A850="","",M850+N850)</f>
        <v/>
      </c>
      <c r="P850" s="27" t="str">
        <f aca="false">IF(B850="","",DATE(YEAR(B850),MONTH(B850),1))</f>
        <v/>
      </c>
    </row>
    <row r="851" customFormat="false" ht="15" hidden="false" customHeight="false" outlineLevel="0" collapsed="false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22" t="str">
        <f aca="false">IF(C851="","",IFERROR(INDEX(Parc!$B$2:$B$51,MATCH(C851,Parc!$A$2:$A$51,0)),"Code inconnu"))</f>
        <v/>
      </c>
      <c r="M851" s="37" t="n">
        <f aca="false">IF(J851="",0,K851*IFERROR(INDEX(Listes!$G$2:$G$21,MATCH(J851,Listes!$E$2:$E$21,0)),0))</f>
        <v>0</v>
      </c>
      <c r="N851" s="8"/>
      <c r="O851" s="37" t="str">
        <f aca="false">IF(A851="","",M851+N851)</f>
        <v/>
      </c>
      <c r="P851" s="27" t="str">
        <f aca="false">IF(B851="","",DATE(YEAR(B851),MONTH(B851),1))</f>
        <v/>
      </c>
    </row>
    <row r="852" customFormat="false" ht="15" hidden="false" customHeight="false" outlineLevel="0" collapsed="false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22" t="str">
        <f aca="false">IF(C852="","",IFERROR(INDEX(Parc!$B$2:$B$51,MATCH(C852,Parc!$A$2:$A$51,0)),"Code inconnu"))</f>
        <v/>
      </c>
      <c r="M852" s="37" t="n">
        <f aca="false">IF(J852="",0,K852*IFERROR(INDEX(Listes!$G$2:$G$21,MATCH(J852,Listes!$E$2:$E$21,0)),0))</f>
        <v>0</v>
      </c>
      <c r="N852" s="8"/>
      <c r="O852" s="37" t="str">
        <f aca="false">IF(A852="","",M852+N852)</f>
        <v/>
      </c>
      <c r="P852" s="27" t="str">
        <f aca="false">IF(B852="","",DATE(YEAR(B852),MONTH(B852),1))</f>
        <v/>
      </c>
    </row>
    <row r="853" customFormat="false" ht="15" hidden="false" customHeight="false" outlineLevel="0" collapsed="false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22" t="str">
        <f aca="false">IF(C853="","",IFERROR(INDEX(Parc!$B$2:$B$51,MATCH(C853,Parc!$A$2:$A$51,0)),"Code inconnu"))</f>
        <v/>
      </c>
      <c r="M853" s="37" t="n">
        <f aca="false">IF(J853="",0,K853*IFERROR(INDEX(Listes!$G$2:$G$21,MATCH(J853,Listes!$E$2:$E$21,0)),0))</f>
        <v>0</v>
      </c>
      <c r="N853" s="8"/>
      <c r="O853" s="37" t="str">
        <f aca="false">IF(A853="","",M853+N853)</f>
        <v/>
      </c>
      <c r="P853" s="27" t="str">
        <f aca="false">IF(B853="","",DATE(YEAR(B853),MONTH(B853),1))</f>
        <v/>
      </c>
    </row>
    <row r="854" customFormat="false" ht="15" hidden="false" customHeight="false" outlineLevel="0" collapsed="false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22" t="str">
        <f aca="false">IF(C854="","",IFERROR(INDEX(Parc!$B$2:$B$51,MATCH(C854,Parc!$A$2:$A$51,0)),"Code inconnu"))</f>
        <v/>
      </c>
      <c r="M854" s="37" t="n">
        <f aca="false">IF(J854="",0,K854*IFERROR(INDEX(Listes!$G$2:$G$21,MATCH(J854,Listes!$E$2:$E$21,0)),0))</f>
        <v>0</v>
      </c>
      <c r="N854" s="8"/>
      <c r="O854" s="37" t="str">
        <f aca="false">IF(A854="","",M854+N854)</f>
        <v/>
      </c>
      <c r="P854" s="27" t="str">
        <f aca="false">IF(B854="","",DATE(YEAR(B854),MONTH(B854),1))</f>
        <v/>
      </c>
    </row>
    <row r="855" customFormat="false" ht="15" hidden="false" customHeight="false" outlineLevel="0" collapsed="false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22" t="str">
        <f aca="false">IF(C855="","",IFERROR(INDEX(Parc!$B$2:$B$51,MATCH(C855,Parc!$A$2:$A$51,0)),"Code inconnu"))</f>
        <v/>
      </c>
      <c r="M855" s="37" t="n">
        <f aca="false">IF(J855="",0,K855*IFERROR(INDEX(Listes!$G$2:$G$21,MATCH(J855,Listes!$E$2:$E$21,0)),0))</f>
        <v>0</v>
      </c>
      <c r="N855" s="8"/>
      <c r="O855" s="37" t="str">
        <f aca="false">IF(A855="","",M855+N855)</f>
        <v/>
      </c>
      <c r="P855" s="27" t="str">
        <f aca="false">IF(B855="","",DATE(YEAR(B855),MONTH(B855),1))</f>
        <v/>
      </c>
    </row>
    <row r="856" customFormat="false" ht="15" hidden="false" customHeight="false" outlineLevel="0" collapsed="false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22" t="str">
        <f aca="false">IF(C856="","",IFERROR(INDEX(Parc!$B$2:$B$51,MATCH(C856,Parc!$A$2:$A$51,0)),"Code inconnu"))</f>
        <v/>
      </c>
      <c r="M856" s="37" t="n">
        <f aca="false">IF(J856="",0,K856*IFERROR(INDEX(Listes!$G$2:$G$21,MATCH(J856,Listes!$E$2:$E$21,0)),0))</f>
        <v>0</v>
      </c>
      <c r="N856" s="8"/>
      <c r="O856" s="37" t="str">
        <f aca="false">IF(A856="","",M856+N856)</f>
        <v/>
      </c>
      <c r="P856" s="27" t="str">
        <f aca="false">IF(B856="","",DATE(YEAR(B856),MONTH(B856),1))</f>
        <v/>
      </c>
    </row>
    <row r="857" customFormat="false" ht="15" hidden="false" customHeight="false" outlineLevel="0" collapsed="false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22" t="str">
        <f aca="false">IF(C857="","",IFERROR(INDEX(Parc!$B$2:$B$51,MATCH(C857,Parc!$A$2:$A$51,0)),"Code inconnu"))</f>
        <v/>
      </c>
      <c r="M857" s="37" t="n">
        <f aca="false">IF(J857="",0,K857*IFERROR(INDEX(Listes!$G$2:$G$21,MATCH(J857,Listes!$E$2:$E$21,0)),0))</f>
        <v>0</v>
      </c>
      <c r="N857" s="8"/>
      <c r="O857" s="37" t="str">
        <f aca="false">IF(A857="","",M857+N857)</f>
        <v/>
      </c>
      <c r="P857" s="27" t="str">
        <f aca="false">IF(B857="","",DATE(YEAR(B857),MONTH(B857),1))</f>
        <v/>
      </c>
    </row>
    <row r="858" customFormat="false" ht="15" hidden="false" customHeight="false" outlineLevel="0" collapsed="false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22" t="str">
        <f aca="false">IF(C858="","",IFERROR(INDEX(Parc!$B$2:$B$51,MATCH(C858,Parc!$A$2:$A$51,0)),"Code inconnu"))</f>
        <v/>
      </c>
      <c r="M858" s="37" t="n">
        <f aca="false">IF(J858="",0,K858*IFERROR(INDEX(Listes!$G$2:$G$21,MATCH(J858,Listes!$E$2:$E$21,0)),0))</f>
        <v>0</v>
      </c>
      <c r="N858" s="8"/>
      <c r="O858" s="37" t="str">
        <f aca="false">IF(A858="","",M858+N858)</f>
        <v/>
      </c>
      <c r="P858" s="27" t="str">
        <f aca="false">IF(B858="","",DATE(YEAR(B858),MONTH(B858),1))</f>
        <v/>
      </c>
    </row>
    <row r="859" customFormat="false" ht="15" hidden="false" customHeight="false" outlineLevel="0" collapsed="false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22" t="str">
        <f aca="false">IF(C859="","",IFERROR(INDEX(Parc!$B$2:$B$51,MATCH(C859,Parc!$A$2:$A$51,0)),"Code inconnu"))</f>
        <v/>
      </c>
      <c r="M859" s="37" t="n">
        <f aca="false">IF(J859="",0,K859*IFERROR(INDEX(Listes!$G$2:$G$21,MATCH(J859,Listes!$E$2:$E$21,0)),0))</f>
        <v>0</v>
      </c>
      <c r="N859" s="8"/>
      <c r="O859" s="37" t="str">
        <f aca="false">IF(A859="","",M859+N859)</f>
        <v/>
      </c>
      <c r="P859" s="27" t="str">
        <f aca="false">IF(B859="","",DATE(YEAR(B859),MONTH(B859),1))</f>
        <v/>
      </c>
    </row>
    <row r="860" customFormat="false" ht="15" hidden="false" customHeight="false" outlineLevel="0" collapsed="false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22" t="str">
        <f aca="false">IF(C860="","",IFERROR(INDEX(Parc!$B$2:$B$51,MATCH(C860,Parc!$A$2:$A$51,0)),"Code inconnu"))</f>
        <v/>
      </c>
      <c r="M860" s="37" t="n">
        <f aca="false">IF(J860="",0,K860*IFERROR(INDEX(Listes!$G$2:$G$21,MATCH(J860,Listes!$E$2:$E$21,0)),0))</f>
        <v>0</v>
      </c>
      <c r="N860" s="8"/>
      <c r="O860" s="37" t="str">
        <f aca="false">IF(A860="","",M860+N860)</f>
        <v/>
      </c>
      <c r="P860" s="27" t="str">
        <f aca="false">IF(B860="","",DATE(YEAR(B860),MONTH(B860),1))</f>
        <v/>
      </c>
    </row>
    <row r="861" customFormat="false" ht="15" hidden="false" customHeight="false" outlineLevel="0" collapsed="false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22" t="str">
        <f aca="false">IF(C861="","",IFERROR(INDEX(Parc!$B$2:$B$51,MATCH(C861,Parc!$A$2:$A$51,0)),"Code inconnu"))</f>
        <v/>
      </c>
      <c r="M861" s="37" t="n">
        <f aca="false">IF(J861="",0,K861*IFERROR(INDEX(Listes!$G$2:$G$21,MATCH(J861,Listes!$E$2:$E$21,0)),0))</f>
        <v>0</v>
      </c>
      <c r="N861" s="8"/>
      <c r="O861" s="37" t="str">
        <f aca="false">IF(A861="","",M861+N861)</f>
        <v/>
      </c>
      <c r="P861" s="27" t="str">
        <f aca="false">IF(B861="","",DATE(YEAR(B861),MONTH(B861),1))</f>
        <v/>
      </c>
    </row>
    <row r="862" customFormat="false" ht="15" hidden="false" customHeight="false" outlineLevel="0" collapsed="false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22" t="str">
        <f aca="false">IF(C862="","",IFERROR(INDEX(Parc!$B$2:$B$51,MATCH(C862,Parc!$A$2:$A$51,0)),"Code inconnu"))</f>
        <v/>
      </c>
      <c r="M862" s="37" t="n">
        <f aca="false">IF(J862="",0,K862*IFERROR(INDEX(Listes!$G$2:$G$21,MATCH(J862,Listes!$E$2:$E$21,0)),0))</f>
        <v>0</v>
      </c>
      <c r="N862" s="8"/>
      <c r="O862" s="37" t="str">
        <f aca="false">IF(A862="","",M862+N862)</f>
        <v/>
      </c>
      <c r="P862" s="27" t="str">
        <f aca="false">IF(B862="","",DATE(YEAR(B862),MONTH(B862),1))</f>
        <v/>
      </c>
    </row>
    <row r="863" customFormat="false" ht="15" hidden="false" customHeight="false" outlineLevel="0" collapsed="false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22" t="str">
        <f aca="false">IF(C863="","",IFERROR(INDEX(Parc!$B$2:$B$51,MATCH(C863,Parc!$A$2:$A$51,0)),"Code inconnu"))</f>
        <v/>
      </c>
      <c r="M863" s="37" t="n">
        <f aca="false">IF(J863="",0,K863*IFERROR(INDEX(Listes!$G$2:$G$21,MATCH(J863,Listes!$E$2:$E$21,0)),0))</f>
        <v>0</v>
      </c>
      <c r="N863" s="8"/>
      <c r="O863" s="37" t="str">
        <f aca="false">IF(A863="","",M863+N863)</f>
        <v/>
      </c>
      <c r="P863" s="27" t="str">
        <f aca="false">IF(B863="","",DATE(YEAR(B863),MONTH(B863),1))</f>
        <v/>
      </c>
    </row>
    <row r="864" customFormat="false" ht="15" hidden="false" customHeight="false" outlineLevel="0" collapsed="false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22" t="str">
        <f aca="false">IF(C864="","",IFERROR(INDEX(Parc!$B$2:$B$51,MATCH(C864,Parc!$A$2:$A$51,0)),"Code inconnu"))</f>
        <v/>
      </c>
      <c r="M864" s="37" t="n">
        <f aca="false">IF(J864="",0,K864*IFERROR(INDEX(Listes!$G$2:$G$21,MATCH(J864,Listes!$E$2:$E$21,0)),0))</f>
        <v>0</v>
      </c>
      <c r="N864" s="8"/>
      <c r="O864" s="37" t="str">
        <f aca="false">IF(A864="","",M864+N864)</f>
        <v/>
      </c>
      <c r="P864" s="27" t="str">
        <f aca="false">IF(B864="","",DATE(YEAR(B864),MONTH(B864),1))</f>
        <v/>
      </c>
    </row>
    <row r="865" customFormat="false" ht="15" hidden="false" customHeight="false" outlineLevel="0" collapsed="false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22" t="str">
        <f aca="false">IF(C865="","",IFERROR(INDEX(Parc!$B$2:$B$51,MATCH(C865,Parc!$A$2:$A$51,0)),"Code inconnu"))</f>
        <v/>
      </c>
      <c r="M865" s="37" t="n">
        <f aca="false">IF(J865="",0,K865*IFERROR(INDEX(Listes!$G$2:$G$21,MATCH(J865,Listes!$E$2:$E$21,0)),0))</f>
        <v>0</v>
      </c>
      <c r="N865" s="8"/>
      <c r="O865" s="37" t="str">
        <f aca="false">IF(A865="","",M865+N865)</f>
        <v/>
      </c>
      <c r="P865" s="27" t="str">
        <f aca="false">IF(B865="","",DATE(YEAR(B865),MONTH(B865),1))</f>
        <v/>
      </c>
    </row>
    <row r="866" customFormat="false" ht="15" hidden="false" customHeight="false" outlineLevel="0" collapsed="false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22" t="str">
        <f aca="false">IF(C866="","",IFERROR(INDEX(Parc!$B$2:$B$51,MATCH(C866,Parc!$A$2:$A$51,0)),"Code inconnu"))</f>
        <v/>
      </c>
      <c r="M866" s="37" t="n">
        <f aca="false">IF(J866="",0,K866*IFERROR(INDEX(Listes!$G$2:$G$21,MATCH(J866,Listes!$E$2:$E$21,0)),0))</f>
        <v>0</v>
      </c>
      <c r="N866" s="8"/>
      <c r="O866" s="37" t="str">
        <f aca="false">IF(A866="","",M866+N866)</f>
        <v/>
      </c>
      <c r="P866" s="27" t="str">
        <f aca="false">IF(B866="","",DATE(YEAR(B866),MONTH(B866),1))</f>
        <v/>
      </c>
    </row>
    <row r="867" customFormat="false" ht="15" hidden="false" customHeight="false" outlineLevel="0" collapsed="false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22" t="str">
        <f aca="false">IF(C867="","",IFERROR(INDEX(Parc!$B$2:$B$51,MATCH(C867,Parc!$A$2:$A$51,0)),"Code inconnu"))</f>
        <v/>
      </c>
      <c r="M867" s="37" t="n">
        <f aca="false">IF(J867="",0,K867*IFERROR(INDEX(Listes!$G$2:$G$21,MATCH(J867,Listes!$E$2:$E$21,0)),0))</f>
        <v>0</v>
      </c>
      <c r="N867" s="8"/>
      <c r="O867" s="37" t="str">
        <f aca="false">IF(A867="","",M867+N867)</f>
        <v/>
      </c>
      <c r="P867" s="27" t="str">
        <f aca="false">IF(B867="","",DATE(YEAR(B867),MONTH(B867),1))</f>
        <v/>
      </c>
    </row>
    <row r="868" customFormat="false" ht="15" hidden="false" customHeight="false" outlineLevel="0" collapsed="false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22" t="str">
        <f aca="false">IF(C868="","",IFERROR(INDEX(Parc!$B$2:$B$51,MATCH(C868,Parc!$A$2:$A$51,0)),"Code inconnu"))</f>
        <v/>
      </c>
      <c r="M868" s="37" t="n">
        <f aca="false">IF(J868="",0,K868*IFERROR(INDEX(Listes!$G$2:$G$21,MATCH(J868,Listes!$E$2:$E$21,0)),0))</f>
        <v>0</v>
      </c>
      <c r="N868" s="8"/>
      <c r="O868" s="37" t="str">
        <f aca="false">IF(A868="","",M868+N868)</f>
        <v/>
      </c>
      <c r="P868" s="27" t="str">
        <f aca="false">IF(B868="","",DATE(YEAR(B868),MONTH(B868),1))</f>
        <v/>
      </c>
    </row>
    <row r="869" customFormat="false" ht="15" hidden="false" customHeight="false" outlineLevel="0" collapsed="false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22" t="str">
        <f aca="false">IF(C869="","",IFERROR(INDEX(Parc!$B$2:$B$51,MATCH(C869,Parc!$A$2:$A$51,0)),"Code inconnu"))</f>
        <v/>
      </c>
      <c r="M869" s="37" t="n">
        <f aca="false">IF(J869="",0,K869*IFERROR(INDEX(Listes!$G$2:$G$21,MATCH(J869,Listes!$E$2:$E$21,0)),0))</f>
        <v>0</v>
      </c>
      <c r="N869" s="8"/>
      <c r="O869" s="37" t="str">
        <f aca="false">IF(A869="","",M869+N869)</f>
        <v/>
      </c>
      <c r="P869" s="27" t="str">
        <f aca="false">IF(B869="","",DATE(YEAR(B869),MONTH(B869),1))</f>
        <v/>
      </c>
    </row>
    <row r="870" customFormat="false" ht="15" hidden="false" customHeight="false" outlineLevel="0" collapsed="false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22" t="str">
        <f aca="false">IF(C870="","",IFERROR(INDEX(Parc!$B$2:$B$51,MATCH(C870,Parc!$A$2:$A$51,0)),"Code inconnu"))</f>
        <v/>
      </c>
      <c r="M870" s="37" t="n">
        <f aca="false">IF(J870="",0,K870*IFERROR(INDEX(Listes!$G$2:$G$21,MATCH(J870,Listes!$E$2:$E$21,0)),0))</f>
        <v>0</v>
      </c>
      <c r="N870" s="8"/>
      <c r="O870" s="37" t="str">
        <f aca="false">IF(A870="","",M870+N870)</f>
        <v/>
      </c>
      <c r="P870" s="27" t="str">
        <f aca="false">IF(B870="","",DATE(YEAR(B870),MONTH(B870),1))</f>
        <v/>
      </c>
    </row>
    <row r="871" customFormat="false" ht="15" hidden="false" customHeight="false" outlineLevel="0" collapsed="false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22" t="str">
        <f aca="false">IF(C871="","",IFERROR(INDEX(Parc!$B$2:$B$51,MATCH(C871,Parc!$A$2:$A$51,0)),"Code inconnu"))</f>
        <v/>
      </c>
      <c r="M871" s="37" t="n">
        <f aca="false">IF(J871="",0,K871*IFERROR(INDEX(Listes!$G$2:$G$21,MATCH(J871,Listes!$E$2:$E$21,0)),0))</f>
        <v>0</v>
      </c>
      <c r="N871" s="8"/>
      <c r="O871" s="37" t="str">
        <f aca="false">IF(A871="","",M871+N871)</f>
        <v/>
      </c>
      <c r="P871" s="27" t="str">
        <f aca="false">IF(B871="","",DATE(YEAR(B871),MONTH(B871),1))</f>
        <v/>
      </c>
    </row>
    <row r="872" customFormat="false" ht="15" hidden="false" customHeight="false" outlineLevel="0" collapsed="false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22" t="str">
        <f aca="false">IF(C872="","",IFERROR(INDEX(Parc!$B$2:$B$51,MATCH(C872,Parc!$A$2:$A$51,0)),"Code inconnu"))</f>
        <v/>
      </c>
      <c r="M872" s="37" t="n">
        <f aca="false">IF(J872="",0,K872*IFERROR(INDEX(Listes!$G$2:$G$21,MATCH(J872,Listes!$E$2:$E$21,0)),0))</f>
        <v>0</v>
      </c>
      <c r="N872" s="8"/>
      <c r="O872" s="37" t="str">
        <f aca="false">IF(A872="","",M872+N872)</f>
        <v/>
      </c>
      <c r="P872" s="27" t="str">
        <f aca="false">IF(B872="","",DATE(YEAR(B872),MONTH(B872),1))</f>
        <v/>
      </c>
    </row>
    <row r="873" customFormat="false" ht="15" hidden="false" customHeight="false" outlineLevel="0" collapsed="false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22" t="str">
        <f aca="false">IF(C873="","",IFERROR(INDEX(Parc!$B$2:$B$51,MATCH(C873,Parc!$A$2:$A$51,0)),"Code inconnu"))</f>
        <v/>
      </c>
      <c r="M873" s="37" t="n">
        <f aca="false">IF(J873="",0,K873*IFERROR(INDEX(Listes!$G$2:$G$21,MATCH(J873,Listes!$E$2:$E$21,0)),0))</f>
        <v>0</v>
      </c>
      <c r="N873" s="8"/>
      <c r="O873" s="37" t="str">
        <f aca="false">IF(A873="","",M873+N873)</f>
        <v/>
      </c>
      <c r="P873" s="27" t="str">
        <f aca="false">IF(B873="","",DATE(YEAR(B873),MONTH(B873),1))</f>
        <v/>
      </c>
    </row>
    <row r="874" customFormat="false" ht="15" hidden="false" customHeight="false" outlineLevel="0" collapsed="false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22" t="str">
        <f aca="false">IF(C874="","",IFERROR(INDEX(Parc!$B$2:$B$51,MATCH(C874,Parc!$A$2:$A$51,0)),"Code inconnu"))</f>
        <v/>
      </c>
      <c r="M874" s="37" t="n">
        <f aca="false">IF(J874="",0,K874*IFERROR(INDEX(Listes!$G$2:$G$21,MATCH(J874,Listes!$E$2:$E$21,0)),0))</f>
        <v>0</v>
      </c>
      <c r="N874" s="8"/>
      <c r="O874" s="37" t="str">
        <f aca="false">IF(A874="","",M874+N874)</f>
        <v/>
      </c>
      <c r="P874" s="27" t="str">
        <f aca="false">IF(B874="","",DATE(YEAR(B874),MONTH(B874),1))</f>
        <v/>
      </c>
    </row>
    <row r="875" customFormat="false" ht="15" hidden="false" customHeight="false" outlineLevel="0" collapsed="false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22" t="str">
        <f aca="false">IF(C875="","",IFERROR(INDEX(Parc!$B$2:$B$51,MATCH(C875,Parc!$A$2:$A$51,0)),"Code inconnu"))</f>
        <v/>
      </c>
      <c r="M875" s="37" t="n">
        <f aca="false">IF(J875="",0,K875*IFERROR(INDEX(Listes!$G$2:$G$21,MATCH(J875,Listes!$E$2:$E$21,0)),0))</f>
        <v>0</v>
      </c>
      <c r="N875" s="8"/>
      <c r="O875" s="37" t="str">
        <f aca="false">IF(A875="","",M875+N875)</f>
        <v/>
      </c>
      <c r="P875" s="27" t="str">
        <f aca="false">IF(B875="","",DATE(YEAR(B875),MONTH(B875),1))</f>
        <v/>
      </c>
    </row>
    <row r="876" customFormat="false" ht="15" hidden="false" customHeight="false" outlineLevel="0" collapsed="false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22" t="str">
        <f aca="false">IF(C876="","",IFERROR(INDEX(Parc!$B$2:$B$51,MATCH(C876,Parc!$A$2:$A$51,0)),"Code inconnu"))</f>
        <v/>
      </c>
      <c r="M876" s="37" t="n">
        <f aca="false">IF(J876="",0,K876*IFERROR(INDEX(Listes!$G$2:$G$21,MATCH(J876,Listes!$E$2:$E$21,0)),0))</f>
        <v>0</v>
      </c>
      <c r="N876" s="8"/>
      <c r="O876" s="37" t="str">
        <f aca="false">IF(A876="","",M876+N876)</f>
        <v/>
      </c>
      <c r="P876" s="27" t="str">
        <f aca="false">IF(B876="","",DATE(YEAR(B876),MONTH(B876),1))</f>
        <v/>
      </c>
    </row>
    <row r="877" customFormat="false" ht="15" hidden="false" customHeight="false" outlineLevel="0" collapsed="false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22" t="str">
        <f aca="false">IF(C877="","",IFERROR(INDEX(Parc!$B$2:$B$51,MATCH(C877,Parc!$A$2:$A$51,0)),"Code inconnu"))</f>
        <v/>
      </c>
      <c r="M877" s="37" t="n">
        <f aca="false">IF(J877="",0,K877*IFERROR(INDEX(Listes!$G$2:$G$21,MATCH(J877,Listes!$E$2:$E$21,0)),0))</f>
        <v>0</v>
      </c>
      <c r="N877" s="8"/>
      <c r="O877" s="37" t="str">
        <f aca="false">IF(A877="","",M877+N877)</f>
        <v/>
      </c>
      <c r="P877" s="27" t="str">
        <f aca="false">IF(B877="","",DATE(YEAR(B877),MONTH(B877),1))</f>
        <v/>
      </c>
    </row>
    <row r="878" customFormat="false" ht="15" hidden="false" customHeight="false" outlineLevel="0" collapsed="false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22" t="str">
        <f aca="false">IF(C878="","",IFERROR(INDEX(Parc!$B$2:$B$51,MATCH(C878,Parc!$A$2:$A$51,0)),"Code inconnu"))</f>
        <v/>
      </c>
      <c r="M878" s="37" t="n">
        <f aca="false">IF(J878="",0,K878*IFERROR(INDEX(Listes!$G$2:$G$21,MATCH(J878,Listes!$E$2:$E$21,0)),0))</f>
        <v>0</v>
      </c>
      <c r="N878" s="8"/>
      <c r="O878" s="37" t="str">
        <f aca="false">IF(A878="","",M878+N878)</f>
        <v/>
      </c>
      <c r="P878" s="27" t="str">
        <f aca="false">IF(B878="","",DATE(YEAR(B878),MONTH(B878),1))</f>
        <v/>
      </c>
    </row>
    <row r="879" customFormat="false" ht="15" hidden="false" customHeight="false" outlineLevel="0" collapsed="false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22" t="str">
        <f aca="false">IF(C879="","",IFERROR(INDEX(Parc!$B$2:$B$51,MATCH(C879,Parc!$A$2:$A$51,0)),"Code inconnu"))</f>
        <v/>
      </c>
      <c r="M879" s="37" t="n">
        <f aca="false">IF(J879="",0,K879*IFERROR(INDEX(Listes!$G$2:$G$21,MATCH(J879,Listes!$E$2:$E$21,0)),0))</f>
        <v>0</v>
      </c>
      <c r="N879" s="8"/>
      <c r="O879" s="37" t="str">
        <f aca="false">IF(A879="","",M879+N879)</f>
        <v/>
      </c>
      <c r="P879" s="27" t="str">
        <f aca="false">IF(B879="","",DATE(YEAR(B879),MONTH(B879),1))</f>
        <v/>
      </c>
    </row>
    <row r="880" customFormat="false" ht="15" hidden="false" customHeight="false" outlineLevel="0" collapsed="false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22" t="str">
        <f aca="false">IF(C880="","",IFERROR(INDEX(Parc!$B$2:$B$51,MATCH(C880,Parc!$A$2:$A$51,0)),"Code inconnu"))</f>
        <v/>
      </c>
      <c r="M880" s="37" t="n">
        <f aca="false">IF(J880="",0,K880*IFERROR(INDEX(Listes!$G$2:$G$21,MATCH(J880,Listes!$E$2:$E$21,0)),0))</f>
        <v>0</v>
      </c>
      <c r="N880" s="8"/>
      <c r="O880" s="37" t="str">
        <f aca="false">IF(A880="","",M880+N880)</f>
        <v/>
      </c>
      <c r="P880" s="27" t="str">
        <f aca="false">IF(B880="","",DATE(YEAR(B880),MONTH(B880),1))</f>
        <v/>
      </c>
    </row>
    <row r="881" customFormat="false" ht="15" hidden="false" customHeight="false" outlineLevel="0" collapsed="false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22" t="str">
        <f aca="false">IF(C881="","",IFERROR(INDEX(Parc!$B$2:$B$51,MATCH(C881,Parc!$A$2:$A$51,0)),"Code inconnu"))</f>
        <v/>
      </c>
      <c r="M881" s="37" t="n">
        <f aca="false">IF(J881="",0,K881*IFERROR(INDEX(Listes!$G$2:$G$21,MATCH(J881,Listes!$E$2:$E$21,0)),0))</f>
        <v>0</v>
      </c>
      <c r="N881" s="8"/>
      <c r="O881" s="37" t="str">
        <f aca="false">IF(A881="","",M881+N881)</f>
        <v/>
      </c>
      <c r="P881" s="27" t="str">
        <f aca="false">IF(B881="","",DATE(YEAR(B881),MONTH(B881),1))</f>
        <v/>
      </c>
    </row>
    <row r="882" customFormat="false" ht="15" hidden="false" customHeight="false" outlineLevel="0" collapsed="false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22" t="str">
        <f aca="false">IF(C882="","",IFERROR(INDEX(Parc!$B$2:$B$51,MATCH(C882,Parc!$A$2:$A$51,0)),"Code inconnu"))</f>
        <v/>
      </c>
      <c r="M882" s="37" t="n">
        <f aca="false">IF(J882="",0,K882*IFERROR(INDEX(Listes!$G$2:$G$21,MATCH(J882,Listes!$E$2:$E$21,0)),0))</f>
        <v>0</v>
      </c>
      <c r="N882" s="8"/>
      <c r="O882" s="37" t="str">
        <f aca="false">IF(A882="","",M882+N882)</f>
        <v/>
      </c>
      <c r="P882" s="27" t="str">
        <f aca="false">IF(B882="","",DATE(YEAR(B882),MONTH(B882),1))</f>
        <v/>
      </c>
    </row>
    <row r="883" customFormat="false" ht="15" hidden="false" customHeight="false" outlineLevel="0" collapsed="false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22" t="str">
        <f aca="false">IF(C883="","",IFERROR(INDEX(Parc!$B$2:$B$51,MATCH(C883,Parc!$A$2:$A$51,0)),"Code inconnu"))</f>
        <v/>
      </c>
      <c r="M883" s="37" t="n">
        <f aca="false">IF(J883="",0,K883*IFERROR(INDEX(Listes!$G$2:$G$21,MATCH(J883,Listes!$E$2:$E$21,0)),0))</f>
        <v>0</v>
      </c>
      <c r="N883" s="8"/>
      <c r="O883" s="37" t="str">
        <f aca="false">IF(A883="","",M883+N883)</f>
        <v/>
      </c>
      <c r="P883" s="27" t="str">
        <f aca="false">IF(B883="","",DATE(YEAR(B883),MONTH(B883),1))</f>
        <v/>
      </c>
    </row>
    <row r="884" customFormat="false" ht="15" hidden="false" customHeight="false" outlineLevel="0" collapsed="false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22" t="str">
        <f aca="false">IF(C884="","",IFERROR(INDEX(Parc!$B$2:$B$51,MATCH(C884,Parc!$A$2:$A$51,0)),"Code inconnu"))</f>
        <v/>
      </c>
      <c r="M884" s="37" t="n">
        <f aca="false">IF(J884="",0,K884*IFERROR(INDEX(Listes!$G$2:$G$21,MATCH(J884,Listes!$E$2:$E$21,0)),0))</f>
        <v>0</v>
      </c>
      <c r="N884" s="8"/>
      <c r="O884" s="37" t="str">
        <f aca="false">IF(A884="","",M884+N884)</f>
        <v/>
      </c>
      <c r="P884" s="27" t="str">
        <f aca="false">IF(B884="","",DATE(YEAR(B884),MONTH(B884),1))</f>
        <v/>
      </c>
    </row>
    <row r="885" customFormat="false" ht="15" hidden="false" customHeight="false" outlineLevel="0" collapsed="false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22" t="str">
        <f aca="false">IF(C885="","",IFERROR(INDEX(Parc!$B$2:$B$51,MATCH(C885,Parc!$A$2:$A$51,0)),"Code inconnu"))</f>
        <v/>
      </c>
      <c r="M885" s="37" t="n">
        <f aca="false">IF(J885="",0,K885*IFERROR(INDEX(Listes!$G$2:$G$21,MATCH(J885,Listes!$E$2:$E$21,0)),0))</f>
        <v>0</v>
      </c>
      <c r="N885" s="8"/>
      <c r="O885" s="37" t="str">
        <f aca="false">IF(A885="","",M885+N885)</f>
        <v/>
      </c>
      <c r="P885" s="27" t="str">
        <f aca="false">IF(B885="","",DATE(YEAR(B885),MONTH(B885),1))</f>
        <v/>
      </c>
    </row>
    <row r="886" customFormat="false" ht="15" hidden="false" customHeight="false" outlineLevel="0" collapsed="false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22" t="str">
        <f aca="false">IF(C886="","",IFERROR(INDEX(Parc!$B$2:$B$51,MATCH(C886,Parc!$A$2:$A$51,0)),"Code inconnu"))</f>
        <v/>
      </c>
      <c r="M886" s="37" t="n">
        <f aca="false">IF(J886="",0,K886*IFERROR(INDEX(Listes!$G$2:$G$21,MATCH(J886,Listes!$E$2:$E$21,0)),0))</f>
        <v>0</v>
      </c>
      <c r="N886" s="8"/>
      <c r="O886" s="37" t="str">
        <f aca="false">IF(A886="","",M886+N886)</f>
        <v/>
      </c>
      <c r="P886" s="27" t="str">
        <f aca="false">IF(B886="","",DATE(YEAR(B886),MONTH(B886),1))</f>
        <v/>
      </c>
    </row>
    <row r="887" customFormat="false" ht="15" hidden="false" customHeight="false" outlineLevel="0" collapsed="false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22" t="str">
        <f aca="false">IF(C887="","",IFERROR(INDEX(Parc!$B$2:$B$51,MATCH(C887,Parc!$A$2:$A$51,0)),"Code inconnu"))</f>
        <v/>
      </c>
      <c r="M887" s="37" t="n">
        <f aca="false">IF(J887="",0,K887*IFERROR(INDEX(Listes!$G$2:$G$21,MATCH(J887,Listes!$E$2:$E$21,0)),0))</f>
        <v>0</v>
      </c>
      <c r="N887" s="8"/>
      <c r="O887" s="37" t="str">
        <f aca="false">IF(A887="","",M887+N887)</f>
        <v/>
      </c>
      <c r="P887" s="27" t="str">
        <f aca="false">IF(B887="","",DATE(YEAR(B887),MONTH(B887),1))</f>
        <v/>
      </c>
    </row>
    <row r="888" customFormat="false" ht="15" hidden="false" customHeight="false" outlineLevel="0" collapsed="false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22" t="str">
        <f aca="false">IF(C888="","",IFERROR(INDEX(Parc!$B$2:$B$51,MATCH(C888,Parc!$A$2:$A$51,0)),"Code inconnu"))</f>
        <v/>
      </c>
      <c r="M888" s="37" t="n">
        <f aca="false">IF(J888="",0,K888*IFERROR(INDEX(Listes!$G$2:$G$21,MATCH(J888,Listes!$E$2:$E$21,0)),0))</f>
        <v>0</v>
      </c>
      <c r="N888" s="8"/>
      <c r="O888" s="37" t="str">
        <f aca="false">IF(A888="","",M888+N888)</f>
        <v/>
      </c>
      <c r="P888" s="27" t="str">
        <f aca="false">IF(B888="","",DATE(YEAR(B888),MONTH(B888),1))</f>
        <v/>
      </c>
    </row>
    <row r="889" customFormat="false" ht="15" hidden="false" customHeight="false" outlineLevel="0" collapsed="false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22" t="str">
        <f aca="false">IF(C889="","",IFERROR(INDEX(Parc!$B$2:$B$51,MATCH(C889,Parc!$A$2:$A$51,0)),"Code inconnu"))</f>
        <v/>
      </c>
      <c r="M889" s="37" t="n">
        <f aca="false">IF(J889="",0,K889*IFERROR(INDEX(Listes!$G$2:$G$21,MATCH(J889,Listes!$E$2:$E$21,0)),0))</f>
        <v>0</v>
      </c>
      <c r="N889" s="8"/>
      <c r="O889" s="37" t="str">
        <f aca="false">IF(A889="","",M889+N889)</f>
        <v/>
      </c>
      <c r="P889" s="27" t="str">
        <f aca="false">IF(B889="","",DATE(YEAR(B889),MONTH(B889),1))</f>
        <v/>
      </c>
    </row>
    <row r="890" customFormat="false" ht="15" hidden="false" customHeight="false" outlineLevel="0" collapsed="false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22" t="str">
        <f aca="false">IF(C890="","",IFERROR(INDEX(Parc!$B$2:$B$51,MATCH(C890,Parc!$A$2:$A$51,0)),"Code inconnu"))</f>
        <v/>
      </c>
      <c r="M890" s="37" t="n">
        <f aca="false">IF(J890="",0,K890*IFERROR(INDEX(Listes!$G$2:$G$21,MATCH(J890,Listes!$E$2:$E$21,0)),0))</f>
        <v>0</v>
      </c>
      <c r="N890" s="8"/>
      <c r="O890" s="37" t="str">
        <f aca="false">IF(A890="","",M890+N890)</f>
        <v/>
      </c>
      <c r="P890" s="27" t="str">
        <f aca="false">IF(B890="","",DATE(YEAR(B890),MONTH(B890),1))</f>
        <v/>
      </c>
    </row>
    <row r="891" customFormat="false" ht="15" hidden="false" customHeight="false" outlineLevel="0" collapsed="false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22" t="str">
        <f aca="false">IF(C891="","",IFERROR(INDEX(Parc!$B$2:$B$51,MATCH(C891,Parc!$A$2:$A$51,0)),"Code inconnu"))</f>
        <v/>
      </c>
      <c r="M891" s="37" t="n">
        <f aca="false">IF(J891="",0,K891*IFERROR(INDEX(Listes!$G$2:$G$21,MATCH(J891,Listes!$E$2:$E$21,0)),0))</f>
        <v>0</v>
      </c>
      <c r="N891" s="8"/>
      <c r="O891" s="37" t="str">
        <f aca="false">IF(A891="","",M891+N891)</f>
        <v/>
      </c>
      <c r="P891" s="27" t="str">
        <f aca="false">IF(B891="","",DATE(YEAR(B891),MONTH(B891),1))</f>
        <v/>
      </c>
    </row>
    <row r="892" customFormat="false" ht="15" hidden="false" customHeight="false" outlineLevel="0" collapsed="false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22" t="str">
        <f aca="false">IF(C892="","",IFERROR(INDEX(Parc!$B$2:$B$51,MATCH(C892,Parc!$A$2:$A$51,0)),"Code inconnu"))</f>
        <v/>
      </c>
      <c r="M892" s="37" t="n">
        <f aca="false">IF(J892="",0,K892*IFERROR(INDEX(Listes!$G$2:$G$21,MATCH(J892,Listes!$E$2:$E$21,0)),0))</f>
        <v>0</v>
      </c>
      <c r="N892" s="8"/>
      <c r="O892" s="37" t="str">
        <f aca="false">IF(A892="","",M892+N892)</f>
        <v/>
      </c>
      <c r="P892" s="27" t="str">
        <f aca="false">IF(B892="","",DATE(YEAR(B892),MONTH(B892),1))</f>
        <v/>
      </c>
    </row>
    <row r="893" customFormat="false" ht="15" hidden="false" customHeight="false" outlineLevel="0" collapsed="false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22" t="str">
        <f aca="false">IF(C893="","",IFERROR(INDEX(Parc!$B$2:$B$51,MATCH(C893,Parc!$A$2:$A$51,0)),"Code inconnu"))</f>
        <v/>
      </c>
      <c r="M893" s="37" t="n">
        <f aca="false">IF(J893="",0,K893*IFERROR(INDEX(Listes!$G$2:$G$21,MATCH(J893,Listes!$E$2:$E$21,0)),0))</f>
        <v>0</v>
      </c>
      <c r="N893" s="8"/>
      <c r="O893" s="37" t="str">
        <f aca="false">IF(A893="","",M893+N893)</f>
        <v/>
      </c>
      <c r="P893" s="27" t="str">
        <f aca="false">IF(B893="","",DATE(YEAR(B893),MONTH(B893),1))</f>
        <v/>
      </c>
    </row>
    <row r="894" customFormat="false" ht="15" hidden="false" customHeight="false" outlineLevel="0" collapsed="false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22" t="str">
        <f aca="false">IF(C894="","",IFERROR(INDEX(Parc!$B$2:$B$51,MATCH(C894,Parc!$A$2:$A$51,0)),"Code inconnu"))</f>
        <v/>
      </c>
      <c r="M894" s="37" t="n">
        <f aca="false">IF(J894="",0,K894*IFERROR(INDEX(Listes!$G$2:$G$21,MATCH(J894,Listes!$E$2:$E$21,0)),0))</f>
        <v>0</v>
      </c>
      <c r="N894" s="8"/>
      <c r="O894" s="37" t="str">
        <f aca="false">IF(A894="","",M894+N894)</f>
        <v/>
      </c>
      <c r="P894" s="27" t="str">
        <f aca="false">IF(B894="","",DATE(YEAR(B894),MONTH(B894),1))</f>
        <v/>
      </c>
    </row>
    <row r="895" customFormat="false" ht="15" hidden="false" customHeight="false" outlineLevel="0" collapsed="false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22" t="str">
        <f aca="false">IF(C895="","",IFERROR(INDEX(Parc!$B$2:$B$51,MATCH(C895,Parc!$A$2:$A$51,0)),"Code inconnu"))</f>
        <v/>
      </c>
      <c r="M895" s="37" t="n">
        <f aca="false">IF(J895="",0,K895*IFERROR(INDEX(Listes!$G$2:$G$21,MATCH(J895,Listes!$E$2:$E$21,0)),0))</f>
        <v>0</v>
      </c>
      <c r="N895" s="8"/>
      <c r="O895" s="37" t="str">
        <f aca="false">IF(A895="","",M895+N895)</f>
        <v/>
      </c>
      <c r="P895" s="27" t="str">
        <f aca="false">IF(B895="","",DATE(YEAR(B895),MONTH(B895),1))</f>
        <v/>
      </c>
    </row>
    <row r="896" customFormat="false" ht="15" hidden="false" customHeight="false" outlineLevel="0" collapsed="false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22" t="str">
        <f aca="false">IF(C896="","",IFERROR(INDEX(Parc!$B$2:$B$51,MATCH(C896,Parc!$A$2:$A$51,0)),"Code inconnu"))</f>
        <v/>
      </c>
      <c r="M896" s="37" t="n">
        <f aca="false">IF(J896="",0,K896*IFERROR(INDEX(Listes!$G$2:$G$21,MATCH(J896,Listes!$E$2:$E$21,0)),0))</f>
        <v>0</v>
      </c>
      <c r="N896" s="8"/>
      <c r="O896" s="37" t="str">
        <f aca="false">IF(A896="","",M896+N896)</f>
        <v/>
      </c>
      <c r="P896" s="27" t="str">
        <f aca="false">IF(B896="","",DATE(YEAR(B896),MONTH(B896),1))</f>
        <v/>
      </c>
    </row>
    <row r="897" customFormat="false" ht="15" hidden="false" customHeight="false" outlineLevel="0" collapsed="false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22" t="str">
        <f aca="false">IF(C897="","",IFERROR(INDEX(Parc!$B$2:$B$51,MATCH(C897,Parc!$A$2:$A$51,0)),"Code inconnu"))</f>
        <v/>
      </c>
      <c r="M897" s="37" t="n">
        <f aca="false">IF(J897="",0,K897*IFERROR(INDEX(Listes!$G$2:$G$21,MATCH(J897,Listes!$E$2:$E$21,0)),0))</f>
        <v>0</v>
      </c>
      <c r="N897" s="8"/>
      <c r="O897" s="37" t="str">
        <f aca="false">IF(A897="","",M897+N897)</f>
        <v/>
      </c>
      <c r="P897" s="27" t="str">
        <f aca="false">IF(B897="","",DATE(YEAR(B897),MONTH(B897),1))</f>
        <v/>
      </c>
    </row>
    <row r="898" customFormat="false" ht="15" hidden="false" customHeight="false" outlineLevel="0" collapsed="false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22" t="str">
        <f aca="false">IF(C898="","",IFERROR(INDEX(Parc!$B$2:$B$51,MATCH(C898,Parc!$A$2:$A$51,0)),"Code inconnu"))</f>
        <v/>
      </c>
      <c r="M898" s="37" t="n">
        <f aca="false">IF(J898="",0,K898*IFERROR(INDEX(Listes!$G$2:$G$21,MATCH(J898,Listes!$E$2:$E$21,0)),0))</f>
        <v>0</v>
      </c>
      <c r="N898" s="8"/>
      <c r="O898" s="37" t="str">
        <f aca="false">IF(A898="","",M898+N898)</f>
        <v/>
      </c>
      <c r="P898" s="27" t="str">
        <f aca="false">IF(B898="","",DATE(YEAR(B898),MONTH(B898),1))</f>
        <v/>
      </c>
    </row>
    <row r="899" customFormat="false" ht="15" hidden="false" customHeight="false" outlineLevel="0" collapsed="false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22" t="str">
        <f aca="false">IF(C899="","",IFERROR(INDEX(Parc!$B$2:$B$51,MATCH(C899,Parc!$A$2:$A$51,0)),"Code inconnu"))</f>
        <v/>
      </c>
      <c r="M899" s="37" t="n">
        <f aca="false">IF(J899="",0,K899*IFERROR(INDEX(Listes!$G$2:$G$21,MATCH(J899,Listes!$E$2:$E$21,0)),0))</f>
        <v>0</v>
      </c>
      <c r="N899" s="8"/>
      <c r="O899" s="37" t="str">
        <f aca="false">IF(A899="","",M899+N899)</f>
        <v/>
      </c>
      <c r="P899" s="27" t="str">
        <f aca="false">IF(B899="","",DATE(YEAR(B899),MONTH(B899),1))</f>
        <v/>
      </c>
    </row>
    <row r="900" customFormat="false" ht="15" hidden="false" customHeight="false" outlineLevel="0" collapsed="false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22" t="str">
        <f aca="false">IF(C900="","",IFERROR(INDEX(Parc!$B$2:$B$51,MATCH(C900,Parc!$A$2:$A$51,0)),"Code inconnu"))</f>
        <v/>
      </c>
      <c r="M900" s="37" t="n">
        <f aca="false">IF(J900="",0,K900*IFERROR(INDEX(Listes!$G$2:$G$21,MATCH(J900,Listes!$E$2:$E$21,0)),0))</f>
        <v>0</v>
      </c>
      <c r="N900" s="8"/>
      <c r="O900" s="37" t="str">
        <f aca="false">IF(A900="","",M900+N900)</f>
        <v/>
      </c>
      <c r="P900" s="27" t="str">
        <f aca="false">IF(B900="","",DATE(YEAR(B900),MONTH(B900),1))</f>
        <v/>
      </c>
    </row>
    <row r="901" customFormat="false" ht="15" hidden="false" customHeight="false" outlineLevel="0" collapsed="false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22" t="str">
        <f aca="false">IF(C901="","",IFERROR(INDEX(Parc!$B$2:$B$51,MATCH(C901,Parc!$A$2:$A$51,0)),"Code inconnu"))</f>
        <v/>
      </c>
      <c r="M901" s="37" t="n">
        <f aca="false">IF(J901="",0,K901*IFERROR(INDEX(Listes!$G$2:$G$21,MATCH(J901,Listes!$E$2:$E$21,0)),0))</f>
        <v>0</v>
      </c>
      <c r="N901" s="8"/>
      <c r="O901" s="37" t="str">
        <f aca="false">IF(A901="","",M901+N901)</f>
        <v/>
      </c>
      <c r="P901" s="27" t="str">
        <f aca="false">IF(B901="","",DATE(YEAR(B901),MONTH(B901),1))</f>
        <v/>
      </c>
    </row>
    <row r="902" customFormat="false" ht="15" hidden="false" customHeight="false" outlineLevel="0" collapsed="false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22" t="str">
        <f aca="false">IF(C902="","",IFERROR(INDEX(Parc!$B$2:$B$51,MATCH(C902,Parc!$A$2:$A$51,0)),"Code inconnu"))</f>
        <v/>
      </c>
      <c r="M902" s="37" t="n">
        <f aca="false">IF(J902="",0,K902*IFERROR(INDEX(Listes!$G$2:$G$21,MATCH(J902,Listes!$E$2:$E$21,0)),0))</f>
        <v>0</v>
      </c>
      <c r="N902" s="8"/>
      <c r="O902" s="37" t="str">
        <f aca="false">IF(A902="","",M902+N902)</f>
        <v/>
      </c>
      <c r="P902" s="27" t="str">
        <f aca="false">IF(B902="","",DATE(YEAR(B902),MONTH(B902),1))</f>
        <v/>
      </c>
    </row>
    <row r="903" customFormat="false" ht="15" hidden="false" customHeight="false" outlineLevel="0" collapsed="false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22" t="str">
        <f aca="false">IF(C903="","",IFERROR(INDEX(Parc!$B$2:$B$51,MATCH(C903,Parc!$A$2:$A$51,0)),"Code inconnu"))</f>
        <v/>
      </c>
      <c r="M903" s="37" t="n">
        <f aca="false">IF(J903="",0,K903*IFERROR(INDEX(Listes!$G$2:$G$21,MATCH(J903,Listes!$E$2:$E$21,0)),0))</f>
        <v>0</v>
      </c>
      <c r="N903" s="8"/>
      <c r="O903" s="37" t="str">
        <f aca="false">IF(A903="","",M903+N903)</f>
        <v/>
      </c>
      <c r="P903" s="27" t="str">
        <f aca="false">IF(B903="","",DATE(YEAR(B903),MONTH(B903),1))</f>
        <v/>
      </c>
    </row>
    <row r="904" customFormat="false" ht="15" hidden="false" customHeight="false" outlineLevel="0" collapsed="false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22" t="str">
        <f aca="false">IF(C904="","",IFERROR(INDEX(Parc!$B$2:$B$51,MATCH(C904,Parc!$A$2:$A$51,0)),"Code inconnu"))</f>
        <v/>
      </c>
      <c r="M904" s="37" t="n">
        <f aca="false">IF(J904="",0,K904*IFERROR(INDEX(Listes!$G$2:$G$21,MATCH(J904,Listes!$E$2:$E$21,0)),0))</f>
        <v>0</v>
      </c>
      <c r="N904" s="8"/>
      <c r="O904" s="37" t="str">
        <f aca="false">IF(A904="","",M904+N904)</f>
        <v/>
      </c>
      <c r="P904" s="27" t="str">
        <f aca="false">IF(B904="","",DATE(YEAR(B904),MONTH(B904),1))</f>
        <v/>
      </c>
    </row>
    <row r="905" customFormat="false" ht="15" hidden="false" customHeight="false" outlineLevel="0" collapsed="false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22" t="str">
        <f aca="false">IF(C905="","",IFERROR(INDEX(Parc!$B$2:$B$51,MATCH(C905,Parc!$A$2:$A$51,0)),"Code inconnu"))</f>
        <v/>
      </c>
      <c r="M905" s="37" t="n">
        <f aca="false">IF(J905="",0,K905*IFERROR(INDEX(Listes!$G$2:$G$21,MATCH(J905,Listes!$E$2:$E$21,0)),0))</f>
        <v>0</v>
      </c>
      <c r="N905" s="8"/>
      <c r="O905" s="37" t="str">
        <f aca="false">IF(A905="","",M905+N905)</f>
        <v/>
      </c>
      <c r="P905" s="27" t="str">
        <f aca="false">IF(B905="","",DATE(YEAR(B905),MONTH(B905),1))</f>
        <v/>
      </c>
    </row>
    <row r="906" customFormat="false" ht="15" hidden="false" customHeight="false" outlineLevel="0" collapsed="false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22" t="str">
        <f aca="false">IF(C906="","",IFERROR(INDEX(Parc!$B$2:$B$51,MATCH(C906,Parc!$A$2:$A$51,0)),"Code inconnu"))</f>
        <v/>
      </c>
      <c r="M906" s="37" t="n">
        <f aca="false">IF(J906="",0,K906*IFERROR(INDEX(Listes!$G$2:$G$21,MATCH(J906,Listes!$E$2:$E$21,0)),0))</f>
        <v>0</v>
      </c>
      <c r="N906" s="8"/>
      <c r="O906" s="37" t="str">
        <f aca="false">IF(A906="","",M906+N906)</f>
        <v/>
      </c>
      <c r="P906" s="27" t="str">
        <f aca="false">IF(B906="","",DATE(YEAR(B906),MONTH(B906),1))</f>
        <v/>
      </c>
    </row>
    <row r="907" customFormat="false" ht="15" hidden="false" customHeight="false" outlineLevel="0" collapsed="false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22" t="str">
        <f aca="false">IF(C907="","",IFERROR(INDEX(Parc!$B$2:$B$51,MATCH(C907,Parc!$A$2:$A$51,0)),"Code inconnu"))</f>
        <v/>
      </c>
      <c r="M907" s="37" t="n">
        <f aca="false">IF(J907="",0,K907*IFERROR(INDEX(Listes!$G$2:$G$21,MATCH(J907,Listes!$E$2:$E$21,0)),0))</f>
        <v>0</v>
      </c>
      <c r="N907" s="8"/>
      <c r="O907" s="37" t="str">
        <f aca="false">IF(A907="","",M907+N907)</f>
        <v/>
      </c>
      <c r="P907" s="27" t="str">
        <f aca="false">IF(B907="","",DATE(YEAR(B907),MONTH(B907),1))</f>
        <v/>
      </c>
    </row>
    <row r="908" customFormat="false" ht="15" hidden="false" customHeight="false" outlineLevel="0" collapsed="false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22" t="str">
        <f aca="false">IF(C908="","",IFERROR(INDEX(Parc!$B$2:$B$51,MATCH(C908,Parc!$A$2:$A$51,0)),"Code inconnu"))</f>
        <v/>
      </c>
      <c r="M908" s="37" t="n">
        <f aca="false">IF(J908="",0,K908*IFERROR(INDEX(Listes!$G$2:$G$21,MATCH(J908,Listes!$E$2:$E$21,0)),0))</f>
        <v>0</v>
      </c>
      <c r="N908" s="8"/>
      <c r="O908" s="37" t="str">
        <f aca="false">IF(A908="","",M908+N908)</f>
        <v/>
      </c>
      <c r="P908" s="27" t="str">
        <f aca="false">IF(B908="","",DATE(YEAR(B908),MONTH(B908),1))</f>
        <v/>
      </c>
    </row>
    <row r="909" customFormat="false" ht="15" hidden="false" customHeight="false" outlineLevel="0" collapsed="false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22" t="str">
        <f aca="false">IF(C909="","",IFERROR(INDEX(Parc!$B$2:$B$51,MATCH(C909,Parc!$A$2:$A$51,0)),"Code inconnu"))</f>
        <v/>
      </c>
      <c r="M909" s="37" t="n">
        <f aca="false">IF(J909="",0,K909*IFERROR(INDEX(Listes!$G$2:$G$21,MATCH(J909,Listes!$E$2:$E$21,0)),0))</f>
        <v>0</v>
      </c>
      <c r="N909" s="8"/>
      <c r="O909" s="37" t="str">
        <f aca="false">IF(A909="","",M909+N909)</f>
        <v/>
      </c>
      <c r="P909" s="27" t="str">
        <f aca="false">IF(B909="","",DATE(YEAR(B909),MONTH(B909),1))</f>
        <v/>
      </c>
    </row>
    <row r="910" customFormat="false" ht="15" hidden="false" customHeight="false" outlineLevel="0" collapsed="false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22" t="str">
        <f aca="false">IF(C910="","",IFERROR(INDEX(Parc!$B$2:$B$51,MATCH(C910,Parc!$A$2:$A$51,0)),"Code inconnu"))</f>
        <v/>
      </c>
      <c r="M910" s="37" t="n">
        <f aca="false">IF(J910="",0,K910*IFERROR(INDEX(Listes!$G$2:$G$21,MATCH(J910,Listes!$E$2:$E$21,0)),0))</f>
        <v>0</v>
      </c>
      <c r="N910" s="8"/>
      <c r="O910" s="37" t="str">
        <f aca="false">IF(A910="","",M910+N910)</f>
        <v/>
      </c>
      <c r="P910" s="27" t="str">
        <f aca="false">IF(B910="","",DATE(YEAR(B910),MONTH(B910),1))</f>
        <v/>
      </c>
    </row>
    <row r="911" customFormat="false" ht="15" hidden="false" customHeight="false" outlineLevel="0" collapsed="false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22" t="str">
        <f aca="false">IF(C911="","",IFERROR(INDEX(Parc!$B$2:$B$51,MATCH(C911,Parc!$A$2:$A$51,0)),"Code inconnu"))</f>
        <v/>
      </c>
      <c r="M911" s="37" t="n">
        <f aca="false">IF(J911="",0,K911*IFERROR(INDEX(Listes!$G$2:$G$21,MATCH(J911,Listes!$E$2:$E$21,0)),0))</f>
        <v>0</v>
      </c>
      <c r="N911" s="8"/>
      <c r="O911" s="37" t="str">
        <f aca="false">IF(A911="","",M911+N911)</f>
        <v/>
      </c>
      <c r="P911" s="27" t="str">
        <f aca="false">IF(B911="","",DATE(YEAR(B911),MONTH(B911),1))</f>
        <v/>
      </c>
    </row>
    <row r="912" customFormat="false" ht="15" hidden="false" customHeight="false" outlineLevel="0" collapsed="false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22" t="str">
        <f aca="false">IF(C912="","",IFERROR(INDEX(Parc!$B$2:$B$51,MATCH(C912,Parc!$A$2:$A$51,0)),"Code inconnu"))</f>
        <v/>
      </c>
      <c r="M912" s="37" t="n">
        <f aca="false">IF(J912="",0,K912*IFERROR(INDEX(Listes!$G$2:$G$21,MATCH(J912,Listes!$E$2:$E$21,0)),0))</f>
        <v>0</v>
      </c>
      <c r="N912" s="8"/>
      <c r="O912" s="37" t="str">
        <f aca="false">IF(A912="","",M912+N912)</f>
        <v/>
      </c>
      <c r="P912" s="27" t="str">
        <f aca="false">IF(B912="","",DATE(YEAR(B912),MONTH(B912),1))</f>
        <v/>
      </c>
    </row>
    <row r="913" customFormat="false" ht="15" hidden="false" customHeight="false" outlineLevel="0" collapsed="false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22" t="str">
        <f aca="false">IF(C913="","",IFERROR(INDEX(Parc!$B$2:$B$51,MATCH(C913,Parc!$A$2:$A$51,0)),"Code inconnu"))</f>
        <v/>
      </c>
      <c r="M913" s="37" t="n">
        <f aca="false">IF(J913="",0,K913*IFERROR(INDEX(Listes!$G$2:$G$21,MATCH(J913,Listes!$E$2:$E$21,0)),0))</f>
        <v>0</v>
      </c>
      <c r="N913" s="8"/>
      <c r="O913" s="37" t="str">
        <f aca="false">IF(A913="","",M913+N913)</f>
        <v/>
      </c>
      <c r="P913" s="27" t="str">
        <f aca="false">IF(B913="","",DATE(YEAR(B913),MONTH(B913),1))</f>
        <v/>
      </c>
    </row>
    <row r="914" customFormat="false" ht="15" hidden="false" customHeight="false" outlineLevel="0" collapsed="false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22" t="str">
        <f aca="false">IF(C914="","",IFERROR(INDEX(Parc!$B$2:$B$51,MATCH(C914,Parc!$A$2:$A$51,0)),"Code inconnu"))</f>
        <v/>
      </c>
      <c r="M914" s="37" t="n">
        <f aca="false">IF(J914="",0,K914*IFERROR(INDEX(Listes!$G$2:$G$21,MATCH(J914,Listes!$E$2:$E$21,0)),0))</f>
        <v>0</v>
      </c>
      <c r="N914" s="8"/>
      <c r="O914" s="37" t="str">
        <f aca="false">IF(A914="","",M914+N914)</f>
        <v/>
      </c>
      <c r="P914" s="27" t="str">
        <f aca="false">IF(B914="","",DATE(YEAR(B914),MONTH(B914),1))</f>
        <v/>
      </c>
    </row>
    <row r="915" customFormat="false" ht="15" hidden="false" customHeight="false" outlineLevel="0" collapsed="false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22" t="str">
        <f aca="false">IF(C915="","",IFERROR(INDEX(Parc!$B$2:$B$51,MATCH(C915,Parc!$A$2:$A$51,0)),"Code inconnu"))</f>
        <v/>
      </c>
      <c r="M915" s="37" t="n">
        <f aca="false">IF(J915="",0,K915*IFERROR(INDEX(Listes!$G$2:$G$21,MATCH(J915,Listes!$E$2:$E$21,0)),0))</f>
        <v>0</v>
      </c>
      <c r="N915" s="8"/>
      <c r="O915" s="37" t="str">
        <f aca="false">IF(A915="","",M915+N915)</f>
        <v/>
      </c>
      <c r="P915" s="27" t="str">
        <f aca="false">IF(B915="","",DATE(YEAR(B915),MONTH(B915),1))</f>
        <v/>
      </c>
    </row>
    <row r="916" customFormat="false" ht="15" hidden="false" customHeight="false" outlineLevel="0" collapsed="false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22" t="str">
        <f aca="false">IF(C916="","",IFERROR(INDEX(Parc!$B$2:$B$51,MATCH(C916,Parc!$A$2:$A$51,0)),"Code inconnu"))</f>
        <v/>
      </c>
      <c r="M916" s="37" t="n">
        <f aca="false">IF(J916="",0,K916*IFERROR(INDEX(Listes!$G$2:$G$21,MATCH(J916,Listes!$E$2:$E$21,0)),0))</f>
        <v>0</v>
      </c>
      <c r="N916" s="8"/>
      <c r="O916" s="37" t="str">
        <f aca="false">IF(A916="","",M916+N916)</f>
        <v/>
      </c>
      <c r="P916" s="27" t="str">
        <f aca="false">IF(B916="","",DATE(YEAR(B916),MONTH(B916),1))</f>
        <v/>
      </c>
    </row>
    <row r="917" customFormat="false" ht="15" hidden="false" customHeight="false" outlineLevel="0" collapsed="false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22" t="str">
        <f aca="false">IF(C917="","",IFERROR(INDEX(Parc!$B$2:$B$51,MATCH(C917,Parc!$A$2:$A$51,0)),"Code inconnu"))</f>
        <v/>
      </c>
      <c r="M917" s="37" t="n">
        <f aca="false">IF(J917="",0,K917*IFERROR(INDEX(Listes!$G$2:$G$21,MATCH(J917,Listes!$E$2:$E$21,0)),0))</f>
        <v>0</v>
      </c>
      <c r="N917" s="8"/>
      <c r="O917" s="37" t="str">
        <f aca="false">IF(A917="","",M917+N917)</f>
        <v/>
      </c>
      <c r="P917" s="27" t="str">
        <f aca="false">IF(B917="","",DATE(YEAR(B917),MONTH(B917),1))</f>
        <v/>
      </c>
    </row>
    <row r="918" customFormat="false" ht="15" hidden="false" customHeight="false" outlineLevel="0" collapsed="false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22" t="str">
        <f aca="false">IF(C918="","",IFERROR(INDEX(Parc!$B$2:$B$51,MATCH(C918,Parc!$A$2:$A$51,0)),"Code inconnu"))</f>
        <v/>
      </c>
      <c r="M918" s="37" t="n">
        <f aca="false">IF(J918="",0,K918*IFERROR(INDEX(Listes!$G$2:$G$21,MATCH(J918,Listes!$E$2:$E$21,0)),0))</f>
        <v>0</v>
      </c>
      <c r="N918" s="8"/>
      <c r="O918" s="37" t="str">
        <f aca="false">IF(A918="","",M918+N918)</f>
        <v/>
      </c>
      <c r="P918" s="27" t="str">
        <f aca="false">IF(B918="","",DATE(YEAR(B918),MONTH(B918),1))</f>
        <v/>
      </c>
    </row>
    <row r="919" customFormat="false" ht="15" hidden="false" customHeight="false" outlineLevel="0" collapsed="false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22" t="str">
        <f aca="false">IF(C919="","",IFERROR(INDEX(Parc!$B$2:$B$51,MATCH(C919,Parc!$A$2:$A$51,0)),"Code inconnu"))</f>
        <v/>
      </c>
      <c r="M919" s="37" t="n">
        <f aca="false">IF(J919="",0,K919*IFERROR(INDEX(Listes!$G$2:$G$21,MATCH(J919,Listes!$E$2:$E$21,0)),0))</f>
        <v>0</v>
      </c>
      <c r="N919" s="8"/>
      <c r="O919" s="37" t="str">
        <f aca="false">IF(A919="","",M919+N919)</f>
        <v/>
      </c>
      <c r="P919" s="27" t="str">
        <f aca="false">IF(B919="","",DATE(YEAR(B919),MONTH(B919),1))</f>
        <v/>
      </c>
    </row>
    <row r="920" customFormat="false" ht="15" hidden="false" customHeight="false" outlineLevel="0" collapsed="false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22" t="str">
        <f aca="false">IF(C920="","",IFERROR(INDEX(Parc!$B$2:$B$51,MATCH(C920,Parc!$A$2:$A$51,0)),"Code inconnu"))</f>
        <v/>
      </c>
      <c r="M920" s="37" t="n">
        <f aca="false">IF(J920="",0,K920*IFERROR(INDEX(Listes!$G$2:$G$21,MATCH(J920,Listes!$E$2:$E$21,0)),0))</f>
        <v>0</v>
      </c>
      <c r="N920" s="8"/>
      <c r="O920" s="37" t="str">
        <f aca="false">IF(A920="","",M920+N920)</f>
        <v/>
      </c>
      <c r="P920" s="27" t="str">
        <f aca="false">IF(B920="","",DATE(YEAR(B920),MONTH(B920),1))</f>
        <v/>
      </c>
    </row>
    <row r="921" customFormat="false" ht="15" hidden="false" customHeight="false" outlineLevel="0" collapsed="false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22" t="str">
        <f aca="false">IF(C921="","",IFERROR(INDEX(Parc!$B$2:$B$51,MATCH(C921,Parc!$A$2:$A$51,0)),"Code inconnu"))</f>
        <v/>
      </c>
      <c r="M921" s="37" t="n">
        <f aca="false">IF(J921="",0,K921*IFERROR(INDEX(Listes!$G$2:$G$21,MATCH(J921,Listes!$E$2:$E$21,0)),0))</f>
        <v>0</v>
      </c>
      <c r="N921" s="8"/>
      <c r="O921" s="37" t="str">
        <f aca="false">IF(A921="","",M921+N921)</f>
        <v/>
      </c>
      <c r="P921" s="27" t="str">
        <f aca="false">IF(B921="","",DATE(YEAR(B921),MONTH(B921),1))</f>
        <v/>
      </c>
    </row>
    <row r="922" customFormat="false" ht="15" hidden="false" customHeight="false" outlineLevel="0" collapsed="false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22" t="str">
        <f aca="false">IF(C922="","",IFERROR(INDEX(Parc!$B$2:$B$51,MATCH(C922,Parc!$A$2:$A$51,0)),"Code inconnu"))</f>
        <v/>
      </c>
      <c r="M922" s="37" t="n">
        <f aca="false">IF(J922="",0,K922*IFERROR(INDEX(Listes!$G$2:$G$21,MATCH(J922,Listes!$E$2:$E$21,0)),0))</f>
        <v>0</v>
      </c>
      <c r="N922" s="8"/>
      <c r="O922" s="37" t="str">
        <f aca="false">IF(A922="","",M922+N922)</f>
        <v/>
      </c>
      <c r="P922" s="27" t="str">
        <f aca="false">IF(B922="","",DATE(YEAR(B922),MONTH(B922),1))</f>
        <v/>
      </c>
    </row>
    <row r="923" customFormat="false" ht="15" hidden="false" customHeight="false" outlineLevel="0" collapsed="false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22" t="str">
        <f aca="false">IF(C923="","",IFERROR(INDEX(Parc!$B$2:$B$51,MATCH(C923,Parc!$A$2:$A$51,0)),"Code inconnu"))</f>
        <v/>
      </c>
      <c r="M923" s="37" t="n">
        <f aca="false">IF(J923="",0,K923*IFERROR(INDEX(Listes!$G$2:$G$21,MATCH(J923,Listes!$E$2:$E$21,0)),0))</f>
        <v>0</v>
      </c>
      <c r="N923" s="8"/>
      <c r="O923" s="37" t="str">
        <f aca="false">IF(A923="","",M923+N923)</f>
        <v/>
      </c>
      <c r="P923" s="27" t="str">
        <f aca="false">IF(B923="","",DATE(YEAR(B923),MONTH(B923),1))</f>
        <v/>
      </c>
    </row>
    <row r="924" customFormat="false" ht="15" hidden="false" customHeight="false" outlineLevel="0" collapsed="false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22" t="str">
        <f aca="false">IF(C924="","",IFERROR(INDEX(Parc!$B$2:$B$51,MATCH(C924,Parc!$A$2:$A$51,0)),"Code inconnu"))</f>
        <v/>
      </c>
      <c r="M924" s="37" t="n">
        <f aca="false">IF(J924="",0,K924*IFERROR(INDEX(Listes!$G$2:$G$21,MATCH(J924,Listes!$E$2:$E$21,0)),0))</f>
        <v>0</v>
      </c>
      <c r="N924" s="8"/>
      <c r="O924" s="37" t="str">
        <f aca="false">IF(A924="","",M924+N924)</f>
        <v/>
      </c>
      <c r="P924" s="27" t="str">
        <f aca="false">IF(B924="","",DATE(YEAR(B924),MONTH(B924),1))</f>
        <v/>
      </c>
    </row>
    <row r="925" customFormat="false" ht="15" hidden="false" customHeight="false" outlineLevel="0" collapsed="false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22" t="str">
        <f aca="false">IF(C925="","",IFERROR(INDEX(Parc!$B$2:$B$51,MATCH(C925,Parc!$A$2:$A$51,0)),"Code inconnu"))</f>
        <v/>
      </c>
      <c r="M925" s="37" t="n">
        <f aca="false">IF(J925="",0,K925*IFERROR(INDEX(Listes!$G$2:$G$21,MATCH(J925,Listes!$E$2:$E$21,0)),0))</f>
        <v>0</v>
      </c>
      <c r="N925" s="8"/>
      <c r="O925" s="37" t="str">
        <f aca="false">IF(A925="","",M925+N925)</f>
        <v/>
      </c>
      <c r="P925" s="27" t="str">
        <f aca="false">IF(B925="","",DATE(YEAR(B925),MONTH(B925),1))</f>
        <v/>
      </c>
    </row>
    <row r="926" customFormat="false" ht="15" hidden="false" customHeight="false" outlineLevel="0" collapsed="false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22" t="str">
        <f aca="false">IF(C926="","",IFERROR(INDEX(Parc!$B$2:$B$51,MATCH(C926,Parc!$A$2:$A$51,0)),"Code inconnu"))</f>
        <v/>
      </c>
      <c r="M926" s="37" t="n">
        <f aca="false">IF(J926="",0,K926*IFERROR(INDEX(Listes!$G$2:$G$21,MATCH(J926,Listes!$E$2:$E$21,0)),0))</f>
        <v>0</v>
      </c>
      <c r="N926" s="8"/>
      <c r="O926" s="37" t="str">
        <f aca="false">IF(A926="","",M926+N926)</f>
        <v/>
      </c>
      <c r="P926" s="27" t="str">
        <f aca="false">IF(B926="","",DATE(YEAR(B926),MONTH(B926),1))</f>
        <v/>
      </c>
    </row>
    <row r="927" customFormat="false" ht="15" hidden="false" customHeight="false" outlineLevel="0" collapsed="false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22" t="str">
        <f aca="false">IF(C927="","",IFERROR(INDEX(Parc!$B$2:$B$51,MATCH(C927,Parc!$A$2:$A$51,0)),"Code inconnu"))</f>
        <v/>
      </c>
      <c r="M927" s="37" t="n">
        <f aca="false">IF(J927="",0,K927*IFERROR(INDEX(Listes!$G$2:$G$21,MATCH(J927,Listes!$E$2:$E$21,0)),0))</f>
        <v>0</v>
      </c>
      <c r="N927" s="8"/>
      <c r="O927" s="37" t="str">
        <f aca="false">IF(A927="","",M927+N927)</f>
        <v/>
      </c>
      <c r="P927" s="27" t="str">
        <f aca="false">IF(B927="","",DATE(YEAR(B927),MONTH(B927),1))</f>
        <v/>
      </c>
    </row>
    <row r="928" customFormat="false" ht="15" hidden="false" customHeight="false" outlineLevel="0" collapsed="false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22" t="str">
        <f aca="false">IF(C928="","",IFERROR(INDEX(Parc!$B$2:$B$51,MATCH(C928,Parc!$A$2:$A$51,0)),"Code inconnu"))</f>
        <v/>
      </c>
      <c r="M928" s="37" t="n">
        <f aca="false">IF(J928="",0,K928*IFERROR(INDEX(Listes!$G$2:$G$21,MATCH(J928,Listes!$E$2:$E$21,0)),0))</f>
        <v>0</v>
      </c>
      <c r="N928" s="8"/>
      <c r="O928" s="37" t="str">
        <f aca="false">IF(A928="","",M928+N928)</f>
        <v/>
      </c>
      <c r="P928" s="27" t="str">
        <f aca="false">IF(B928="","",DATE(YEAR(B928),MONTH(B928),1))</f>
        <v/>
      </c>
    </row>
    <row r="929" customFormat="false" ht="15" hidden="false" customHeight="false" outlineLevel="0" collapsed="false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22" t="str">
        <f aca="false">IF(C929="","",IFERROR(INDEX(Parc!$B$2:$B$51,MATCH(C929,Parc!$A$2:$A$51,0)),"Code inconnu"))</f>
        <v/>
      </c>
      <c r="M929" s="37" t="n">
        <f aca="false">IF(J929="",0,K929*IFERROR(INDEX(Listes!$G$2:$G$21,MATCH(J929,Listes!$E$2:$E$21,0)),0))</f>
        <v>0</v>
      </c>
      <c r="N929" s="8"/>
      <c r="O929" s="37" t="str">
        <f aca="false">IF(A929="","",M929+N929)</f>
        <v/>
      </c>
      <c r="P929" s="27" t="str">
        <f aca="false">IF(B929="","",DATE(YEAR(B929),MONTH(B929),1))</f>
        <v/>
      </c>
    </row>
    <row r="930" customFormat="false" ht="15" hidden="false" customHeight="false" outlineLevel="0" collapsed="false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22" t="str">
        <f aca="false">IF(C930="","",IFERROR(INDEX(Parc!$B$2:$B$51,MATCH(C930,Parc!$A$2:$A$51,0)),"Code inconnu"))</f>
        <v/>
      </c>
      <c r="M930" s="37" t="n">
        <f aca="false">IF(J930="",0,K930*IFERROR(INDEX(Listes!$G$2:$G$21,MATCH(J930,Listes!$E$2:$E$21,0)),0))</f>
        <v>0</v>
      </c>
      <c r="N930" s="8"/>
      <c r="O930" s="37" t="str">
        <f aca="false">IF(A930="","",M930+N930)</f>
        <v/>
      </c>
      <c r="P930" s="27" t="str">
        <f aca="false">IF(B930="","",DATE(YEAR(B930),MONTH(B930),1))</f>
        <v/>
      </c>
    </row>
    <row r="931" customFormat="false" ht="15" hidden="false" customHeight="false" outlineLevel="0" collapsed="false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22" t="str">
        <f aca="false">IF(C931="","",IFERROR(INDEX(Parc!$B$2:$B$51,MATCH(C931,Parc!$A$2:$A$51,0)),"Code inconnu"))</f>
        <v/>
      </c>
      <c r="M931" s="37" t="n">
        <f aca="false">IF(J931="",0,K931*IFERROR(INDEX(Listes!$G$2:$G$21,MATCH(J931,Listes!$E$2:$E$21,0)),0))</f>
        <v>0</v>
      </c>
      <c r="N931" s="8"/>
      <c r="O931" s="37" t="str">
        <f aca="false">IF(A931="","",M931+N931)</f>
        <v/>
      </c>
      <c r="P931" s="27" t="str">
        <f aca="false">IF(B931="","",DATE(YEAR(B931),MONTH(B931),1))</f>
        <v/>
      </c>
    </row>
    <row r="932" customFormat="false" ht="15" hidden="false" customHeight="false" outlineLevel="0" collapsed="false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22" t="str">
        <f aca="false">IF(C932="","",IFERROR(INDEX(Parc!$B$2:$B$51,MATCH(C932,Parc!$A$2:$A$51,0)),"Code inconnu"))</f>
        <v/>
      </c>
      <c r="M932" s="37" t="n">
        <f aca="false">IF(J932="",0,K932*IFERROR(INDEX(Listes!$G$2:$G$21,MATCH(J932,Listes!$E$2:$E$21,0)),0))</f>
        <v>0</v>
      </c>
      <c r="N932" s="8"/>
      <c r="O932" s="37" t="str">
        <f aca="false">IF(A932="","",M932+N932)</f>
        <v/>
      </c>
      <c r="P932" s="27" t="str">
        <f aca="false">IF(B932="","",DATE(YEAR(B932),MONTH(B932),1))</f>
        <v/>
      </c>
    </row>
    <row r="933" customFormat="false" ht="15" hidden="false" customHeight="false" outlineLevel="0" collapsed="false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22" t="str">
        <f aca="false">IF(C933="","",IFERROR(INDEX(Parc!$B$2:$B$51,MATCH(C933,Parc!$A$2:$A$51,0)),"Code inconnu"))</f>
        <v/>
      </c>
      <c r="M933" s="37" t="n">
        <f aca="false">IF(J933="",0,K933*IFERROR(INDEX(Listes!$G$2:$G$21,MATCH(J933,Listes!$E$2:$E$21,0)),0))</f>
        <v>0</v>
      </c>
      <c r="N933" s="8"/>
      <c r="O933" s="37" t="str">
        <f aca="false">IF(A933="","",M933+N933)</f>
        <v/>
      </c>
      <c r="P933" s="27" t="str">
        <f aca="false">IF(B933="","",DATE(YEAR(B933),MONTH(B933),1))</f>
        <v/>
      </c>
    </row>
    <row r="934" customFormat="false" ht="15" hidden="false" customHeight="false" outlineLevel="0" collapsed="false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22" t="str">
        <f aca="false">IF(C934="","",IFERROR(INDEX(Parc!$B$2:$B$51,MATCH(C934,Parc!$A$2:$A$51,0)),"Code inconnu"))</f>
        <v/>
      </c>
      <c r="M934" s="37" t="n">
        <f aca="false">IF(J934="",0,K934*IFERROR(INDEX(Listes!$G$2:$G$21,MATCH(J934,Listes!$E$2:$E$21,0)),0))</f>
        <v>0</v>
      </c>
      <c r="N934" s="8"/>
      <c r="O934" s="37" t="str">
        <f aca="false">IF(A934="","",M934+N934)</f>
        <v/>
      </c>
      <c r="P934" s="27" t="str">
        <f aca="false">IF(B934="","",DATE(YEAR(B934),MONTH(B934),1))</f>
        <v/>
      </c>
    </row>
    <row r="935" customFormat="false" ht="15" hidden="false" customHeight="false" outlineLevel="0" collapsed="false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22" t="str">
        <f aca="false">IF(C935="","",IFERROR(INDEX(Parc!$B$2:$B$51,MATCH(C935,Parc!$A$2:$A$51,0)),"Code inconnu"))</f>
        <v/>
      </c>
      <c r="M935" s="37" t="n">
        <f aca="false">IF(J935="",0,K935*IFERROR(INDEX(Listes!$G$2:$G$21,MATCH(J935,Listes!$E$2:$E$21,0)),0))</f>
        <v>0</v>
      </c>
      <c r="N935" s="8"/>
      <c r="O935" s="37" t="str">
        <f aca="false">IF(A935="","",M935+N935)</f>
        <v/>
      </c>
      <c r="P935" s="27" t="str">
        <f aca="false">IF(B935="","",DATE(YEAR(B935),MONTH(B935),1))</f>
        <v/>
      </c>
    </row>
    <row r="936" customFormat="false" ht="15" hidden="false" customHeight="false" outlineLevel="0" collapsed="false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22" t="str">
        <f aca="false">IF(C936="","",IFERROR(INDEX(Parc!$B$2:$B$51,MATCH(C936,Parc!$A$2:$A$51,0)),"Code inconnu"))</f>
        <v/>
      </c>
      <c r="M936" s="37" t="n">
        <f aca="false">IF(J936="",0,K936*IFERROR(INDEX(Listes!$G$2:$G$21,MATCH(J936,Listes!$E$2:$E$21,0)),0))</f>
        <v>0</v>
      </c>
      <c r="N936" s="8"/>
      <c r="O936" s="37" t="str">
        <f aca="false">IF(A936="","",M936+N936)</f>
        <v/>
      </c>
      <c r="P936" s="27" t="str">
        <f aca="false">IF(B936="","",DATE(YEAR(B936),MONTH(B936),1))</f>
        <v/>
      </c>
    </row>
    <row r="937" customFormat="false" ht="15" hidden="false" customHeight="false" outlineLevel="0" collapsed="false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22" t="str">
        <f aca="false">IF(C937="","",IFERROR(INDEX(Parc!$B$2:$B$51,MATCH(C937,Parc!$A$2:$A$51,0)),"Code inconnu"))</f>
        <v/>
      </c>
      <c r="M937" s="37" t="n">
        <f aca="false">IF(J937="",0,K937*IFERROR(INDEX(Listes!$G$2:$G$21,MATCH(J937,Listes!$E$2:$E$21,0)),0))</f>
        <v>0</v>
      </c>
      <c r="N937" s="8"/>
      <c r="O937" s="37" t="str">
        <f aca="false">IF(A937="","",M937+N937)</f>
        <v/>
      </c>
      <c r="P937" s="27" t="str">
        <f aca="false">IF(B937="","",DATE(YEAR(B937),MONTH(B937),1))</f>
        <v/>
      </c>
    </row>
    <row r="938" customFormat="false" ht="15" hidden="false" customHeight="false" outlineLevel="0" collapsed="false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22" t="str">
        <f aca="false">IF(C938="","",IFERROR(INDEX(Parc!$B$2:$B$51,MATCH(C938,Parc!$A$2:$A$51,0)),"Code inconnu"))</f>
        <v/>
      </c>
      <c r="M938" s="37" t="n">
        <f aca="false">IF(J938="",0,K938*IFERROR(INDEX(Listes!$G$2:$G$21,MATCH(J938,Listes!$E$2:$E$21,0)),0))</f>
        <v>0</v>
      </c>
      <c r="N938" s="8"/>
      <c r="O938" s="37" t="str">
        <f aca="false">IF(A938="","",M938+N938)</f>
        <v/>
      </c>
      <c r="P938" s="27" t="str">
        <f aca="false">IF(B938="","",DATE(YEAR(B938),MONTH(B938),1))</f>
        <v/>
      </c>
    </row>
    <row r="939" customFormat="false" ht="15" hidden="false" customHeight="false" outlineLevel="0" collapsed="false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22" t="str">
        <f aca="false">IF(C939="","",IFERROR(INDEX(Parc!$B$2:$B$51,MATCH(C939,Parc!$A$2:$A$51,0)),"Code inconnu"))</f>
        <v/>
      </c>
      <c r="M939" s="37" t="n">
        <f aca="false">IF(J939="",0,K939*IFERROR(INDEX(Listes!$G$2:$G$21,MATCH(J939,Listes!$E$2:$E$21,0)),0))</f>
        <v>0</v>
      </c>
      <c r="N939" s="8"/>
      <c r="O939" s="37" t="str">
        <f aca="false">IF(A939="","",M939+N939)</f>
        <v/>
      </c>
      <c r="P939" s="27" t="str">
        <f aca="false">IF(B939="","",DATE(YEAR(B939),MONTH(B939),1))</f>
        <v/>
      </c>
    </row>
    <row r="940" customFormat="false" ht="15" hidden="false" customHeight="false" outlineLevel="0" collapsed="false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22" t="str">
        <f aca="false">IF(C940="","",IFERROR(INDEX(Parc!$B$2:$B$51,MATCH(C940,Parc!$A$2:$A$51,0)),"Code inconnu"))</f>
        <v/>
      </c>
      <c r="M940" s="37" t="n">
        <f aca="false">IF(J940="",0,K940*IFERROR(INDEX(Listes!$G$2:$G$21,MATCH(J940,Listes!$E$2:$E$21,0)),0))</f>
        <v>0</v>
      </c>
      <c r="N940" s="8"/>
      <c r="O940" s="37" t="str">
        <f aca="false">IF(A940="","",M940+N940)</f>
        <v/>
      </c>
      <c r="P940" s="27" t="str">
        <f aca="false">IF(B940="","",DATE(YEAR(B940),MONTH(B940),1))</f>
        <v/>
      </c>
    </row>
    <row r="941" customFormat="false" ht="15" hidden="false" customHeight="false" outlineLevel="0" collapsed="false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22" t="str">
        <f aca="false">IF(C941="","",IFERROR(INDEX(Parc!$B$2:$B$51,MATCH(C941,Parc!$A$2:$A$51,0)),"Code inconnu"))</f>
        <v/>
      </c>
      <c r="M941" s="37" t="n">
        <f aca="false">IF(J941="",0,K941*IFERROR(INDEX(Listes!$G$2:$G$21,MATCH(J941,Listes!$E$2:$E$21,0)),0))</f>
        <v>0</v>
      </c>
      <c r="N941" s="8"/>
      <c r="O941" s="37" t="str">
        <f aca="false">IF(A941="","",M941+N941)</f>
        <v/>
      </c>
      <c r="P941" s="27" t="str">
        <f aca="false">IF(B941="","",DATE(YEAR(B941),MONTH(B941),1))</f>
        <v/>
      </c>
    </row>
    <row r="942" customFormat="false" ht="15" hidden="false" customHeight="false" outlineLevel="0" collapsed="false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22" t="str">
        <f aca="false">IF(C942="","",IFERROR(INDEX(Parc!$B$2:$B$51,MATCH(C942,Parc!$A$2:$A$51,0)),"Code inconnu"))</f>
        <v/>
      </c>
      <c r="M942" s="37" t="n">
        <f aca="false">IF(J942="",0,K942*IFERROR(INDEX(Listes!$G$2:$G$21,MATCH(J942,Listes!$E$2:$E$21,0)),0))</f>
        <v>0</v>
      </c>
      <c r="N942" s="8"/>
      <c r="O942" s="37" t="str">
        <f aca="false">IF(A942="","",M942+N942)</f>
        <v/>
      </c>
      <c r="P942" s="27" t="str">
        <f aca="false">IF(B942="","",DATE(YEAR(B942),MONTH(B942),1))</f>
        <v/>
      </c>
    </row>
    <row r="943" customFormat="false" ht="15" hidden="false" customHeight="false" outlineLevel="0" collapsed="false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22" t="str">
        <f aca="false">IF(C943="","",IFERROR(INDEX(Parc!$B$2:$B$51,MATCH(C943,Parc!$A$2:$A$51,0)),"Code inconnu"))</f>
        <v/>
      </c>
      <c r="M943" s="37" t="n">
        <f aca="false">IF(J943="",0,K943*IFERROR(INDEX(Listes!$G$2:$G$21,MATCH(J943,Listes!$E$2:$E$21,0)),0))</f>
        <v>0</v>
      </c>
      <c r="N943" s="8"/>
      <c r="O943" s="37" t="str">
        <f aca="false">IF(A943="","",M943+N943)</f>
        <v/>
      </c>
      <c r="P943" s="27" t="str">
        <f aca="false">IF(B943="","",DATE(YEAR(B943),MONTH(B943),1))</f>
        <v/>
      </c>
    </row>
    <row r="944" customFormat="false" ht="15" hidden="false" customHeight="false" outlineLevel="0" collapsed="false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22" t="str">
        <f aca="false">IF(C944="","",IFERROR(INDEX(Parc!$B$2:$B$51,MATCH(C944,Parc!$A$2:$A$51,0)),"Code inconnu"))</f>
        <v/>
      </c>
      <c r="M944" s="37" t="n">
        <f aca="false">IF(J944="",0,K944*IFERROR(INDEX(Listes!$G$2:$G$21,MATCH(J944,Listes!$E$2:$E$21,0)),0))</f>
        <v>0</v>
      </c>
      <c r="N944" s="8"/>
      <c r="O944" s="37" t="str">
        <f aca="false">IF(A944="","",M944+N944)</f>
        <v/>
      </c>
      <c r="P944" s="27" t="str">
        <f aca="false">IF(B944="","",DATE(YEAR(B944),MONTH(B944),1))</f>
        <v/>
      </c>
    </row>
    <row r="945" customFormat="false" ht="15" hidden="false" customHeight="false" outlineLevel="0" collapsed="false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22" t="str">
        <f aca="false">IF(C945="","",IFERROR(INDEX(Parc!$B$2:$B$51,MATCH(C945,Parc!$A$2:$A$51,0)),"Code inconnu"))</f>
        <v/>
      </c>
      <c r="M945" s="37" t="n">
        <f aca="false">IF(J945="",0,K945*IFERROR(INDEX(Listes!$G$2:$G$21,MATCH(J945,Listes!$E$2:$E$21,0)),0))</f>
        <v>0</v>
      </c>
      <c r="N945" s="8"/>
      <c r="O945" s="37" t="str">
        <f aca="false">IF(A945="","",M945+N945)</f>
        <v/>
      </c>
      <c r="P945" s="27" t="str">
        <f aca="false">IF(B945="","",DATE(YEAR(B945),MONTH(B945),1))</f>
        <v/>
      </c>
    </row>
    <row r="946" customFormat="false" ht="15" hidden="false" customHeight="false" outlineLevel="0" collapsed="false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22" t="str">
        <f aca="false">IF(C946="","",IFERROR(INDEX(Parc!$B$2:$B$51,MATCH(C946,Parc!$A$2:$A$51,0)),"Code inconnu"))</f>
        <v/>
      </c>
      <c r="M946" s="37" t="n">
        <f aca="false">IF(J946="",0,K946*IFERROR(INDEX(Listes!$G$2:$G$21,MATCH(J946,Listes!$E$2:$E$21,0)),0))</f>
        <v>0</v>
      </c>
      <c r="N946" s="8"/>
      <c r="O946" s="37" t="str">
        <f aca="false">IF(A946="","",M946+N946)</f>
        <v/>
      </c>
      <c r="P946" s="27" t="str">
        <f aca="false">IF(B946="","",DATE(YEAR(B946),MONTH(B946),1))</f>
        <v/>
      </c>
    </row>
    <row r="947" customFormat="false" ht="15" hidden="false" customHeight="false" outlineLevel="0" collapsed="false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22" t="str">
        <f aca="false">IF(C947="","",IFERROR(INDEX(Parc!$B$2:$B$51,MATCH(C947,Parc!$A$2:$A$51,0)),"Code inconnu"))</f>
        <v/>
      </c>
      <c r="M947" s="37" t="n">
        <f aca="false">IF(J947="",0,K947*IFERROR(INDEX(Listes!$G$2:$G$21,MATCH(J947,Listes!$E$2:$E$21,0)),0))</f>
        <v>0</v>
      </c>
      <c r="N947" s="8"/>
      <c r="O947" s="37" t="str">
        <f aca="false">IF(A947="","",M947+N947)</f>
        <v/>
      </c>
      <c r="P947" s="27" t="str">
        <f aca="false">IF(B947="","",DATE(YEAR(B947),MONTH(B947),1))</f>
        <v/>
      </c>
    </row>
    <row r="948" customFormat="false" ht="15" hidden="false" customHeight="false" outlineLevel="0" collapsed="false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22" t="str">
        <f aca="false">IF(C948="","",IFERROR(INDEX(Parc!$B$2:$B$51,MATCH(C948,Parc!$A$2:$A$51,0)),"Code inconnu"))</f>
        <v/>
      </c>
      <c r="M948" s="37" t="n">
        <f aca="false">IF(J948="",0,K948*IFERROR(INDEX(Listes!$G$2:$G$21,MATCH(J948,Listes!$E$2:$E$21,0)),0))</f>
        <v>0</v>
      </c>
      <c r="N948" s="8"/>
      <c r="O948" s="37" t="str">
        <f aca="false">IF(A948="","",M948+N948)</f>
        <v/>
      </c>
      <c r="P948" s="27" t="str">
        <f aca="false">IF(B948="","",DATE(YEAR(B948),MONTH(B948),1))</f>
        <v/>
      </c>
    </row>
    <row r="949" customFormat="false" ht="15" hidden="false" customHeight="false" outlineLevel="0" collapsed="false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22" t="str">
        <f aca="false">IF(C949="","",IFERROR(INDEX(Parc!$B$2:$B$51,MATCH(C949,Parc!$A$2:$A$51,0)),"Code inconnu"))</f>
        <v/>
      </c>
      <c r="M949" s="37" t="n">
        <f aca="false">IF(J949="",0,K949*IFERROR(INDEX(Listes!$G$2:$G$21,MATCH(J949,Listes!$E$2:$E$21,0)),0))</f>
        <v>0</v>
      </c>
      <c r="N949" s="8"/>
      <c r="O949" s="37" t="str">
        <f aca="false">IF(A949="","",M949+N949)</f>
        <v/>
      </c>
      <c r="P949" s="27" t="str">
        <f aca="false">IF(B949="","",DATE(YEAR(B949),MONTH(B949),1))</f>
        <v/>
      </c>
    </row>
    <row r="950" customFormat="false" ht="15" hidden="false" customHeight="false" outlineLevel="0" collapsed="false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22" t="str">
        <f aca="false">IF(C950="","",IFERROR(INDEX(Parc!$B$2:$B$51,MATCH(C950,Parc!$A$2:$A$51,0)),"Code inconnu"))</f>
        <v/>
      </c>
      <c r="M950" s="37" t="n">
        <f aca="false">IF(J950="",0,K950*IFERROR(INDEX(Listes!$G$2:$G$21,MATCH(J950,Listes!$E$2:$E$21,0)),0))</f>
        <v>0</v>
      </c>
      <c r="N950" s="8"/>
      <c r="O950" s="37" t="str">
        <f aca="false">IF(A950="","",M950+N950)</f>
        <v/>
      </c>
      <c r="P950" s="27" t="str">
        <f aca="false">IF(B950="","",DATE(YEAR(B950),MONTH(B950),1))</f>
        <v/>
      </c>
    </row>
    <row r="951" customFormat="false" ht="15" hidden="false" customHeight="false" outlineLevel="0" collapsed="false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22" t="str">
        <f aca="false">IF(C951="","",IFERROR(INDEX(Parc!$B$2:$B$51,MATCH(C951,Parc!$A$2:$A$51,0)),"Code inconnu"))</f>
        <v/>
      </c>
      <c r="M951" s="37" t="n">
        <f aca="false">IF(J951="",0,K951*IFERROR(INDEX(Listes!$G$2:$G$21,MATCH(J951,Listes!$E$2:$E$21,0)),0))</f>
        <v>0</v>
      </c>
      <c r="N951" s="8"/>
      <c r="O951" s="37" t="str">
        <f aca="false">IF(A951="","",M951+N951)</f>
        <v/>
      </c>
      <c r="P951" s="27" t="str">
        <f aca="false">IF(B951="","",DATE(YEAR(B951),MONTH(B951),1))</f>
        <v/>
      </c>
    </row>
    <row r="952" customFormat="false" ht="15" hidden="false" customHeight="false" outlineLevel="0" collapsed="false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22" t="str">
        <f aca="false">IF(C952="","",IFERROR(INDEX(Parc!$B$2:$B$51,MATCH(C952,Parc!$A$2:$A$51,0)),"Code inconnu"))</f>
        <v/>
      </c>
      <c r="M952" s="37" t="n">
        <f aca="false">IF(J952="",0,K952*IFERROR(INDEX(Listes!$G$2:$G$21,MATCH(J952,Listes!$E$2:$E$21,0)),0))</f>
        <v>0</v>
      </c>
      <c r="N952" s="8"/>
      <c r="O952" s="37" t="str">
        <f aca="false">IF(A952="","",M952+N952)</f>
        <v/>
      </c>
      <c r="P952" s="27" t="str">
        <f aca="false">IF(B952="","",DATE(YEAR(B952),MONTH(B952),1))</f>
        <v/>
      </c>
    </row>
    <row r="953" customFormat="false" ht="15" hidden="false" customHeight="false" outlineLevel="0" collapsed="false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22" t="str">
        <f aca="false">IF(C953="","",IFERROR(INDEX(Parc!$B$2:$B$51,MATCH(C953,Parc!$A$2:$A$51,0)),"Code inconnu"))</f>
        <v/>
      </c>
      <c r="M953" s="37" t="n">
        <f aca="false">IF(J953="",0,K953*IFERROR(INDEX(Listes!$G$2:$G$21,MATCH(J953,Listes!$E$2:$E$21,0)),0))</f>
        <v>0</v>
      </c>
      <c r="N953" s="8"/>
      <c r="O953" s="37" t="str">
        <f aca="false">IF(A953="","",M953+N953)</f>
        <v/>
      </c>
      <c r="P953" s="27" t="str">
        <f aca="false">IF(B953="","",DATE(YEAR(B953),MONTH(B953),1))</f>
        <v/>
      </c>
    </row>
    <row r="954" customFormat="false" ht="15" hidden="false" customHeight="false" outlineLevel="0" collapsed="false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22" t="str">
        <f aca="false">IF(C954="","",IFERROR(INDEX(Parc!$B$2:$B$51,MATCH(C954,Parc!$A$2:$A$51,0)),"Code inconnu"))</f>
        <v/>
      </c>
      <c r="M954" s="37" t="n">
        <f aca="false">IF(J954="",0,K954*IFERROR(INDEX(Listes!$G$2:$G$21,MATCH(J954,Listes!$E$2:$E$21,0)),0))</f>
        <v>0</v>
      </c>
      <c r="N954" s="8"/>
      <c r="O954" s="37" t="str">
        <f aca="false">IF(A954="","",M954+N954)</f>
        <v/>
      </c>
      <c r="P954" s="27" t="str">
        <f aca="false">IF(B954="","",DATE(YEAR(B954),MONTH(B954),1))</f>
        <v/>
      </c>
    </row>
    <row r="955" customFormat="false" ht="15" hidden="false" customHeight="false" outlineLevel="0" collapsed="false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22" t="str">
        <f aca="false">IF(C955="","",IFERROR(INDEX(Parc!$B$2:$B$51,MATCH(C955,Parc!$A$2:$A$51,0)),"Code inconnu"))</f>
        <v/>
      </c>
      <c r="M955" s="37" t="n">
        <f aca="false">IF(J955="",0,K955*IFERROR(INDEX(Listes!$G$2:$G$21,MATCH(J955,Listes!$E$2:$E$21,0)),0))</f>
        <v>0</v>
      </c>
      <c r="N955" s="8"/>
      <c r="O955" s="37" t="str">
        <f aca="false">IF(A955="","",M955+N955)</f>
        <v/>
      </c>
      <c r="P955" s="27" t="str">
        <f aca="false">IF(B955="","",DATE(YEAR(B955),MONTH(B955),1))</f>
        <v/>
      </c>
    </row>
    <row r="956" customFormat="false" ht="15" hidden="false" customHeight="false" outlineLevel="0" collapsed="false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22" t="str">
        <f aca="false">IF(C956="","",IFERROR(INDEX(Parc!$B$2:$B$51,MATCH(C956,Parc!$A$2:$A$51,0)),"Code inconnu"))</f>
        <v/>
      </c>
      <c r="M956" s="37" t="n">
        <f aca="false">IF(J956="",0,K956*IFERROR(INDEX(Listes!$G$2:$G$21,MATCH(J956,Listes!$E$2:$E$21,0)),0))</f>
        <v>0</v>
      </c>
      <c r="N956" s="8"/>
      <c r="O956" s="37" t="str">
        <f aca="false">IF(A956="","",M956+N956)</f>
        <v/>
      </c>
      <c r="P956" s="27" t="str">
        <f aca="false">IF(B956="","",DATE(YEAR(B956),MONTH(B956),1))</f>
        <v/>
      </c>
    </row>
    <row r="957" customFormat="false" ht="15" hidden="false" customHeight="false" outlineLevel="0" collapsed="false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22" t="str">
        <f aca="false">IF(C957="","",IFERROR(INDEX(Parc!$B$2:$B$51,MATCH(C957,Parc!$A$2:$A$51,0)),"Code inconnu"))</f>
        <v/>
      </c>
      <c r="M957" s="37" t="n">
        <f aca="false">IF(J957="",0,K957*IFERROR(INDEX(Listes!$G$2:$G$21,MATCH(J957,Listes!$E$2:$E$21,0)),0))</f>
        <v>0</v>
      </c>
      <c r="N957" s="8"/>
      <c r="O957" s="37" t="str">
        <f aca="false">IF(A957="","",M957+N957)</f>
        <v/>
      </c>
      <c r="P957" s="27" t="str">
        <f aca="false">IF(B957="","",DATE(YEAR(B957),MONTH(B957),1))</f>
        <v/>
      </c>
    </row>
    <row r="958" customFormat="false" ht="15" hidden="false" customHeight="false" outlineLevel="0" collapsed="false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22" t="str">
        <f aca="false">IF(C958="","",IFERROR(INDEX(Parc!$B$2:$B$51,MATCH(C958,Parc!$A$2:$A$51,0)),"Code inconnu"))</f>
        <v/>
      </c>
      <c r="M958" s="37" t="n">
        <f aca="false">IF(J958="",0,K958*IFERROR(INDEX(Listes!$G$2:$G$21,MATCH(J958,Listes!$E$2:$E$21,0)),0))</f>
        <v>0</v>
      </c>
      <c r="N958" s="8"/>
      <c r="O958" s="37" t="str">
        <f aca="false">IF(A958="","",M958+N958)</f>
        <v/>
      </c>
      <c r="P958" s="27" t="str">
        <f aca="false">IF(B958="","",DATE(YEAR(B958),MONTH(B958),1))</f>
        <v/>
      </c>
    </row>
    <row r="959" customFormat="false" ht="15" hidden="false" customHeight="false" outlineLevel="0" collapsed="false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22" t="str">
        <f aca="false">IF(C959="","",IFERROR(INDEX(Parc!$B$2:$B$51,MATCH(C959,Parc!$A$2:$A$51,0)),"Code inconnu"))</f>
        <v/>
      </c>
      <c r="M959" s="37" t="n">
        <f aca="false">IF(J959="",0,K959*IFERROR(INDEX(Listes!$G$2:$G$21,MATCH(J959,Listes!$E$2:$E$21,0)),0))</f>
        <v>0</v>
      </c>
      <c r="N959" s="8"/>
      <c r="O959" s="37" t="str">
        <f aca="false">IF(A959="","",M959+N959)</f>
        <v/>
      </c>
      <c r="P959" s="27" t="str">
        <f aca="false">IF(B959="","",DATE(YEAR(B959),MONTH(B959),1))</f>
        <v/>
      </c>
    </row>
    <row r="960" customFormat="false" ht="15" hidden="false" customHeight="false" outlineLevel="0" collapsed="false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22" t="str">
        <f aca="false">IF(C960="","",IFERROR(INDEX(Parc!$B$2:$B$51,MATCH(C960,Parc!$A$2:$A$51,0)),"Code inconnu"))</f>
        <v/>
      </c>
      <c r="M960" s="37" t="n">
        <f aca="false">IF(J960="",0,K960*IFERROR(INDEX(Listes!$G$2:$G$21,MATCH(J960,Listes!$E$2:$E$21,0)),0))</f>
        <v>0</v>
      </c>
      <c r="N960" s="8"/>
      <c r="O960" s="37" t="str">
        <f aca="false">IF(A960="","",M960+N960)</f>
        <v/>
      </c>
      <c r="P960" s="27" t="str">
        <f aca="false">IF(B960="","",DATE(YEAR(B960),MONTH(B960),1))</f>
        <v/>
      </c>
    </row>
    <row r="961" customFormat="false" ht="15" hidden="false" customHeight="false" outlineLevel="0" collapsed="false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22" t="str">
        <f aca="false">IF(C961="","",IFERROR(INDEX(Parc!$B$2:$B$51,MATCH(C961,Parc!$A$2:$A$51,0)),"Code inconnu"))</f>
        <v/>
      </c>
      <c r="M961" s="37" t="n">
        <f aca="false">IF(J961="",0,K961*IFERROR(INDEX(Listes!$G$2:$G$21,MATCH(J961,Listes!$E$2:$E$21,0)),0))</f>
        <v>0</v>
      </c>
      <c r="N961" s="8"/>
      <c r="O961" s="37" t="str">
        <f aca="false">IF(A961="","",M961+N961)</f>
        <v/>
      </c>
      <c r="P961" s="27" t="str">
        <f aca="false">IF(B961="","",DATE(YEAR(B961),MONTH(B961),1))</f>
        <v/>
      </c>
    </row>
    <row r="962" customFormat="false" ht="15" hidden="false" customHeight="false" outlineLevel="0" collapsed="false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22" t="str">
        <f aca="false">IF(C962="","",IFERROR(INDEX(Parc!$B$2:$B$51,MATCH(C962,Parc!$A$2:$A$51,0)),"Code inconnu"))</f>
        <v/>
      </c>
      <c r="M962" s="37" t="n">
        <f aca="false">IF(J962="",0,K962*IFERROR(INDEX(Listes!$G$2:$G$21,MATCH(J962,Listes!$E$2:$E$21,0)),0))</f>
        <v>0</v>
      </c>
      <c r="N962" s="8"/>
      <c r="O962" s="37" t="str">
        <f aca="false">IF(A962="","",M962+N962)</f>
        <v/>
      </c>
      <c r="P962" s="27" t="str">
        <f aca="false">IF(B962="","",DATE(YEAR(B962),MONTH(B962),1))</f>
        <v/>
      </c>
    </row>
    <row r="963" customFormat="false" ht="15" hidden="false" customHeight="false" outlineLevel="0" collapsed="false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22" t="str">
        <f aca="false">IF(C963="","",IFERROR(INDEX(Parc!$B$2:$B$51,MATCH(C963,Parc!$A$2:$A$51,0)),"Code inconnu"))</f>
        <v/>
      </c>
      <c r="M963" s="37" t="n">
        <f aca="false">IF(J963="",0,K963*IFERROR(INDEX(Listes!$G$2:$G$21,MATCH(J963,Listes!$E$2:$E$21,0)),0))</f>
        <v>0</v>
      </c>
      <c r="N963" s="8"/>
      <c r="O963" s="37" t="str">
        <f aca="false">IF(A963="","",M963+N963)</f>
        <v/>
      </c>
      <c r="P963" s="27" t="str">
        <f aca="false">IF(B963="","",DATE(YEAR(B963),MONTH(B963),1))</f>
        <v/>
      </c>
    </row>
    <row r="964" customFormat="false" ht="15" hidden="false" customHeight="false" outlineLevel="0" collapsed="false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22" t="str">
        <f aca="false">IF(C964="","",IFERROR(INDEX(Parc!$B$2:$B$51,MATCH(C964,Parc!$A$2:$A$51,0)),"Code inconnu"))</f>
        <v/>
      </c>
      <c r="M964" s="37" t="n">
        <f aca="false">IF(J964="",0,K964*IFERROR(INDEX(Listes!$G$2:$G$21,MATCH(J964,Listes!$E$2:$E$21,0)),0))</f>
        <v>0</v>
      </c>
      <c r="N964" s="8"/>
      <c r="O964" s="37" t="str">
        <f aca="false">IF(A964="","",M964+N964)</f>
        <v/>
      </c>
      <c r="P964" s="27" t="str">
        <f aca="false">IF(B964="","",DATE(YEAR(B964),MONTH(B964),1))</f>
        <v/>
      </c>
    </row>
    <row r="965" customFormat="false" ht="15" hidden="false" customHeight="false" outlineLevel="0" collapsed="false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22" t="str">
        <f aca="false">IF(C965="","",IFERROR(INDEX(Parc!$B$2:$B$51,MATCH(C965,Parc!$A$2:$A$51,0)),"Code inconnu"))</f>
        <v/>
      </c>
      <c r="M965" s="37" t="n">
        <f aca="false">IF(J965="",0,K965*IFERROR(INDEX(Listes!$G$2:$G$21,MATCH(J965,Listes!$E$2:$E$21,0)),0))</f>
        <v>0</v>
      </c>
      <c r="N965" s="8"/>
      <c r="O965" s="37" t="str">
        <f aca="false">IF(A965="","",M965+N965)</f>
        <v/>
      </c>
      <c r="P965" s="27" t="str">
        <f aca="false">IF(B965="","",DATE(YEAR(B965),MONTH(B965),1))</f>
        <v/>
      </c>
    </row>
    <row r="966" customFormat="false" ht="15" hidden="false" customHeight="false" outlineLevel="0" collapsed="false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22" t="str">
        <f aca="false">IF(C966="","",IFERROR(INDEX(Parc!$B$2:$B$51,MATCH(C966,Parc!$A$2:$A$51,0)),"Code inconnu"))</f>
        <v/>
      </c>
      <c r="M966" s="37" t="n">
        <f aca="false">IF(J966="",0,K966*IFERROR(INDEX(Listes!$G$2:$G$21,MATCH(J966,Listes!$E$2:$E$21,0)),0))</f>
        <v>0</v>
      </c>
      <c r="N966" s="8"/>
      <c r="O966" s="37" t="str">
        <f aca="false">IF(A966="","",M966+N966)</f>
        <v/>
      </c>
      <c r="P966" s="27" t="str">
        <f aca="false">IF(B966="","",DATE(YEAR(B966),MONTH(B966),1))</f>
        <v/>
      </c>
    </row>
    <row r="967" customFormat="false" ht="15" hidden="false" customHeight="false" outlineLevel="0" collapsed="false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22" t="str">
        <f aca="false">IF(C967="","",IFERROR(INDEX(Parc!$B$2:$B$51,MATCH(C967,Parc!$A$2:$A$51,0)),"Code inconnu"))</f>
        <v/>
      </c>
      <c r="M967" s="37" t="n">
        <f aca="false">IF(J967="",0,K967*IFERROR(INDEX(Listes!$G$2:$G$21,MATCH(J967,Listes!$E$2:$E$21,0)),0))</f>
        <v>0</v>
      </c>
      <c r="N967" s="8"/>
      <c r="O967" s="37" t="str">
        <f aca="false">IF(A967="","",M967+N967)</f>
        <v/>
      </c>
      <c r="P967" s="27" t="str">
        <f aca="false">IF(B967="","",DATE(YEAR(B967),MONTH(B967),1))</f>
        <v/>
      </c>
    </row>
    <row r="968" customFormat="false" ht="15" hidden="false" customHeight="false" outlineLevel="0" collapsed="false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22" t="str">
        <f aca="false">IF(C968="","",IFERROR(INDEX(Parc!$B$2:$B$51,MATCH(C968,Parc!$A$2:$A$51,0)),"Code inconnu"))</f>
        <v/>
      </c>
      <c r="M968" s="37" t="n">
        <f aca="false">IF(J968="",0,K968*IFERROR(INDEX(Listes!$G$2:$G$21,MATCH(J968,Listes!$E$2:$E$21,0)),0))</f>
        <v>0</v>
      </c>
      <c r="N968" s="8"/>
      <c r="O968" s="37" t="str">
        <f aca="false">IF(A968="","",M968+N968)</f>
        <v/>
      </c>
      <c r="P968" s="27" t="str">
        <f aca="false">IF(B968="","",DATE(YEAR(B968),MONTH(B968),1))</f>
        <v/>
      </c>
    </row>
    <row r="969" customFormat="false" ht="15" hidden="false" customHeight="false" outlineLevel="0" collapsed="false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22" t="str">
        <f aca="false">IF(C969="","",IFERROR(INDEX(Parc!$B$2:$B$51,MATCH(C969,Parc!$A$2:$A$51,0)),"Code inconnu"))</f>
        <v/>
      </c>
      <c r="M969" s="37" t="n">
        <f aca="false">IF(J969="",0,K969*IFERROR(INDEX(Listes!$G$2:$G$21,MATCH(J969,Listes!$E$2:$E$21,0)),0))</f>
        <v>0</v>
      </c>
      <c r="N969" s="8"/>
      <c r="O969" s="37" t="str">
        <f aca="false">IF(A969="","",M969+N969)</f>
        <v/>
      </c>
      <c r="P969" s="27" t="str">
        <f aca="false">IF(B969="","",DATE(YEAR(B969),MONTH(B969),1))</f>
        <v/>
      </c>
    </row>
    <row r="970" customFormat="false" ht="15" hidden="false" customHeight="false" outlineLevel="0" collapsed="false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22" t="str">
        <f aca="false">IF(C970="","",IFERROR(INDEX(Parc!$B$2:$B$51,MATCH(C970,Parc!$A$2:$A$51,0)),"Code inconnu"))</f>
        <v/>
      </c>
      <c r="M970" s="37" t="n">
        <f aca="false">IF(J970="",0,K970*IFERROR(INDEX(Listes!$G$2:$G$21,MATCH(J970,Listes!$E$2:$E$21,0)),0))</f>
        <v>0</v>
      </c>
      <c r="N970" s="8"/>
      <c r="O970" s="37" t="str">
        <f aca="false">IF(A970="","",M970+N970)</f>
        <v/>
      </c>
      <c r="P970" s="27" t="str">
        <f aca="false">IF(B970="","",DATE(YEAR(B970),MONTH(B970),1))</f>
        <v/>
      </c>
    </row>
    <row r="971" customFormat="false" ht="15" hidden="false" customHeight="false" outlineLevel="0" collapsed="false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22" t="str">
        <f aca="false">IF(C971="","",IFERROR(INDEX(Parc!$B$2:$B$51,MATCH(C971,Parc!$A$2:$A$51,0)),"Code inconnu"))</f>
        <v/>
      </c>
      <c r="M971" s="37" t="n">
        <f aca="false">IF(J971="",0,K971*IFERROR(INDEX(Listes!$G$2:$G$21,MATCH(J971,Listes!$E$2:$E$21,0)),0))</f>
        <v>0</v>
      </c>
      <c r="N971" s="8"/>
      <c r="O971" s="37" t="str">
        <f aca="false">IF(A971="","",M971+N971)</f>
        <v/>
      </c>
      <c r="P971" s="27" t="str">
        <f aca="false">IF(B971="","",DATE(YEAR(B971),MONTH(B971),1))</f>
        <v/>
      </c>
    </row>
    <row r="972" customFormat="false" ht="15" hidden="false" customHeight="false" outlineLevel="0" collapsed="false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22" t="str">
        <f aca="false">IF(C972="","",IFERROR(INDEX(Parc!$B$2:$B$51,MATCH(C972,Parc!$A$2:$A$51,0)),"Code inconnu"))</f>
        <v/>
      </c>
      <c r="M972" s="37" t="n">
        <f aca="false">IF(J972="",0,K972*IFERROR(INDEX(Listes!$G$2:$G$21,MATCH(J972,Listes!$E$2:$E$21,0)),0))</f>
        <v>0</v>
      </c>
      <c r="N972" s="8"/>
      <c r="O972" s="37" t="str">
        <f aca="false">IF(A972="","",M972+N972)</f>
        <v/>
      </c>
      <c r="P972" s="27" t="str">
        <f aca="false">IF(B972="","",DATE(YEAR(B972),MONTH(B972),1))</f>
        <v/>
      </c>
    </row>
    <row r="973" customFormat="false" ht="15" hidden="false" customHeight="false" outlineLevel="0" collapsed="false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22" t="str">
        <f aca="false">IF(C973="","",IFERROR(INDEX(Parc!$B$2:$B$51,MATCH(C973,Parc!$A$2:$A$51,0)),"Code inconnu"))</f>
        <v/>
      </c>
      <c r="M973" s="37" t="n">
        <f aca="false">IF(J973="",0,K973*IFERROR(INDEX(Listes!$G$2:$G$21,MATCH(J973,Listes!$E$2:$E$21,0)),0))</f>
        <v>0</v>
      </c>
      <c r="N973" s="8"/>
      <c r="O973" s="37" t="str">
        <f aca="false">IF(A973="","",M973+N973)</f>
        <v/>
      </c>
      <c r="P973" s="27" t="str">
        <f aca="false">IF(B973="","",DATE(YEAR(B973),MONTH(B973),1))</f>
        <v/>
      </c>
    </row>
    <row r="974" customFormat="false" ht="15" hidden="false" customHeight="false" outlineLevel="0" collapsed="false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22" t="str">
        <f aca="false">IF(C974="","",IFERROR(INDEX(Parc!$B$2:$B$51,MATCH(C974,Parc!$A$2:$A$51,0)),"Code inconnu"))</f>
        <v/>
      </c>
      <c r="M974" s="37" t="n">
        <f aca="false">IF(J974="",0,K974*IFERROR(INDEX(Listes!$G$2:$G$21,MATCH(J974,Listes!$E$2:$E$21,0)),0))</f>
        <v>0</v>
      </c>
      <c r="N974" s="8"/>
      <c r="O974" s="37" t="str">
        <f aca="false">IF(A974="","",M974+N974)</f>
        <v/>
      </c>
      <c r="P974" s="27" t="str">
        <f aca="false">IF(B974="","",DATE(YEAR(B974),MONTH(B974),1))</f>
        <v/>
      </c>
    </row>
    <row r="975" customFormat="false" ht="15" hidden="false" customHeight="false" outlineLevel="0" collapsed="false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22" t="str">
        <f aca="false">IF(C975="","",IFERROR(INDEX(Parc!$B$2:$B$51,MATCH(C975,Parc!$A$2:$A$51,0)),"Code inconnu"))</f>
        <v/>
      </c>
      <c r="M975" s="37" t="n">
        <f aca="false">IF(J975="",0,K975*IFERROR(INDEX(Listes!$G$2:$G$21,MATCH(J975,Listes!$E$2:$E$21,0)),0))</f>
        <v>0</v>
      </c>
      <c r="N975" s="8"/>
      <c r="O975" s="37" t="str">
        <f aca="false">IF(A975="","",M975+N975)</f>
        <v/>
      </c>
      <c r="P975" s="27" t="str">
        <f aca="false">IF(B975="","",DATE(YEAR(B975),MONTH(B975),1))</f>
        <v/>
      </c>
    </row>
    <row r="976" customFormat="false" ht="15" hidden="false" customHeight="false" outlineLevel="0" collapsed="false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22" t="str">
        <f aca="false">IF(C976="","",IFERROR(INDEX(Parc!$B$2:$B$51,MATCH(C976,Parc!$A$2:$A$51,0)),"Code inconnu"))</f>
        <v/>
      </c>
      <c r="M976" s="37" t="n">
        <f aca="false">IF(J976="",0,K976*IFERROR(INDEX(Listes!$G$2:$G$21,MATCH(J976,Listes!$E$2:$E$21,0)),0))</f>
        <v>0</v>
      </c>
      <c r="N976" s="8"/>
      <c r="O976" s="37" t="str">
        <f aca="false">IF(A976="","",M976+N976)</f>
        <v/>
      </c>
      <c r="P976" s="27" t="str">
        <f aca="false">IF(B976="","",DATE(YEAR(B976),MONTH(B976),1))</f>
        <v/>
      </c>
    </row>
    <row r="977" customFormat="false" ht="15" hidden="false" customHeight="false" outlineLevel="0" collapsed="false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22" t="str">
        <f aca="false">IF(C977="","",IFERROR(INDEX(Parc!$B$2:$B$51,MATCH(C977,Parc!$A$2:$A$51,0)),"Code inconnu"))</f>
        <v/>
      </c>
      <c r="M977" s="37" t="n">
        <f aca="false">IF(J977="",0,K977*IFERROR(INDEX(Listes!$G$2:$G$21,MATCH(J977,Listes!$E$2:$E$21,0)),0))</f>
        <v>0</v>
      </c>
      <c r="N977" s="8"/>
      <c r="O977" s="37" t="str">
        <f aca="false">IF(A977="","",M977+N977)</f>
        <v/>
      </c>
      <c r="P977" s="27" t="str">
        <f aca="false">IF(B977="","",DATE(YEAR(B977),MONTH(B977),1))</f>
        <v/>
      </c>
    </row>
    <row r="978" customFormat="false" ht="15" hidden="false" customHeight="false" outlineLevel="0" collapsed="false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22" t="str">
        <f aca="false">IF(C978="","",IFERROR(INDEX(Parc!$B$2:$B$51,MATCH(C978,Parc!$A$2:$A$51,0)),"Code inconnu"))</f>
        <v/>
      </c>
      <c r="M978" s="37" t="n">
        <f aca="false">IF(J978="",0,K978*IFERROR(INDEX(Listes!$G$2:$G$21,MATCH(J978,Listes!$E$2:$E$21,0)),0))</f>
        <v>0</v>
      </c>
      <c r="N978" s="8"/>
      <c r="O978" s="37" t="str">
        <f aca="false">IF(A978="","",M978+N978)</f>
        <v/>
      </c>
      <c r="P978" s="27" t="str">
        <f aca="false">IF(B978="","",DATE(YEAR(B978),MONTH(B978),1))</f>
        <v/>
      </c>
    </row>
    <row r="979" customFormat="false" ht="15" hidden="false" customHeight="false" outlineLevel="0" collapsed="false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22" t="str">
        <f aca="false">IF(C979="","",IFERROR(INDEX(Parc!$B$2:$B$51,MATCH(C979,Parc!$A$2:$A$51,0)),"Code inconnu"))</f>
        <v/>
      </c>
      <c r="M979" s="37" t="n">
        <f aca="false">IF(J979="",0,K979*IFERROR(INDEX(Listes!$G$2:$G$21,MATCH(J979,Listes!$E$2:$E$21,0)),0))</f>
        <v>0</v>
      </c>
      <c r="N979" s="8"/>
      <c r="O979" s="37" t="str">
        <f aca="false">IF(A979="","",M979+N979)</f>
        <v/>
      </c>
      <c r="P979" s="27" t="str">
        <f aca="false">IF(B979="","",DATE(YEAR(B979),MONTH(B979),1))</f>
        <v/>
      </c>
    </row>
    <row r="980" customFormat="false" ht="15" hidden="false" customHeight="false" outlineLevel="0" collapsed="false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22" t="str">
        <f aca="false">IF(C980="","",IFERROR(INDEX(Parc!$B$2:$B$51,MATCH(C980,Parc!$A$2:$A$51,0)),"Code inconnu"))</f>
        <v/>
      </c>
      <c r="M980" s="37" t="n">
        <f aca="false">IF(J980="",0,K980*IFERROR(INDEX(Listes!$G$2:$G$21,MATCH(J980,Listes!$E$2:$E$21,0)),0))</f>
        <v>0</v>
      </c>
      <c r="N980" s="8"/>
      <c r="O980" s="37" t="str">
        <f aca="false">IF(A980="","",M980+N980)</f>
        <v/>
      </c>
      <c r="P980" s="27" t="str">
        <f aca="false">IF(B980="","",DATE(YEAR(B980),MONTH(B980),1))</f>
        <v/>
      </c>
    </row>
    <row r="981" customFormat="false" ht="15" hidden="false" customHeight="false" outlineLevel="0" collapsed="false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22" t="str">
        <f aca="false">IF(C981="","",IFERROR(INDEX(Parc!$B$2:$B$51,MATCH(C981,Parc!$A$2:$A$51,0)),"Code inconnu"))</f>
        <v/>
      </c>
      <c r="M981" s="37" t="n">
        <f aca="false">IF(J981="",0,K981*IFERROR(INDEX(Listes!$G$2:$G$21,MATCH(J981,Listes!$E$2:$E$21,0)),0))</f>
        <v>0</v>
      </c>
      <c r="N981" s="8"/>
      <c r="O981" s="37" t="str">
        <f aca="false">IF(A981="","",M981+N981)</f>
        <v/>
      </c>
      <c r="P981" s="27" t="str">
        <f aca="false">IF(B981="","",DATE(YEAR(B981),MONTH(B981),1))</f>
        <v/>
      </c>
    </row>
    <row r="982" customFormat="false" ht="15" hidden="false" customHeight="false" outlineLevel="0" collapsed="false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22" t="str">
        <f aca="false">IF(C982="","",IFERROR(INDEX(Parc!$B$2:$B$51,MATCH(C982,Parc!$A$2:$A$51,0)),"Code inconnu"))</f>
        <v/>
      </c>
      <c r="M982" s="37" t="n">
        <f aca="false">IF(J982="",0,K982*IFERROR(INDEX(Listes!$G$2:$G$21,MATCH(J982,Listes!$E$2:$E$21,0)),0))</f>
        <v>0</v>
      </c>
      <c r="N982" s="8"/>
      <c r="O982" s="37" t="str">
        <f aca="false">IF(A982="","",M982+N982)</f>
        <v/>
      </c>
      <c r="P982" s="27" t="str">
        <f aca="false">IF(B982="","",DATE(YEAR(B982),MONTH(B982),1))</f>
        <v/>
      </c>
    </row>
    <row r="983" customFormat="false" ht="15" hidden="false" customHeight="false" outlineLevel="0" collapsed="false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22" t="str">
        <f aca="false">IF(C983="","",IFERROR(INDEX(Parc!$B$2:$B$51,MATCH(C983,Parc!$A$2:$A$51,0)),"Code inconnu"))</f>
        <v/>
      </c>
      <c r="M983" s="37" t="n">
        <f aca="false">IF(J983="",0,K983*IFERROR(INDEX(Listes!$G$2:$G$21,MATCH(J983,Listes!$E$2:$E$21,0)),0))</f>
        <v>0</v>
      </c>
      <c r="N983" s="8"/>
      <c r="O983" s="37" t="str">
        <f aca="false">IF(A983="","",M983+N983)</f>
        <v/>
      </c>
      <c r="P983" s="27" t="str">
        <f aca="false">IF(B983="","",DATE(YEAR(B983),MONTH(B983),1))</f>
        <v/>
      </c>
    </row>
    <row r="984" customFormat="false" ht="15" hidden="false" customHeight="false" outlineLevel="0" collapsed="false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22" t="str">
        <f aca="false">IF(C984="","",IFERROR(INDEX(Parc!$B$2:$B$51,MATCH(C984,Parc!$A$2:$A$51,0)),"Code inconnu"))</f>
        <v/>
      </c>
      <c r="M984" s="37" t="n">
        <f aca="false">IF(J984="",0,K984*IFERROR(INDEX(Listes!$G$2:$G$21,MATCH(J984,Listes!$E$2:$E$21,0)),0))</f>
        <v>0</v>
      </c>
      <c r="N984" s="8"/>
      <c r="O984" s="37" t="str">
        <f aca="false">IF(A984="","",M984+N984)</f>
        <v/>
      </c>
      <c r="P984" s="27" t="str">
        <f aca="false">IF(B984="","",DATE(YEAR(B984),MONTH(B984),1))</f>
        <v/>
      </c>
    </row>
    <row r="985" customFormat="false" ht="15" hidden="false" customHeight="false" outlineLevel="0" collapsed="false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22" t="str">
        <f aca="false">IF(C985="","",IFERROR(INDEX(Parc!$B$2:$B$51,MATCH(C985,Parc!$A$2:$A$51,0)),"Code inconnu"))</f>
        <v/>
      </c>
      <c r="M985" s="37" t="n">
        <f aca="false">IF(J985="",0,K985*IFERROR(INDEX(Listes!$G$2:$G$21,MATCH(J985,Listes!$E$2:$E$21,0)),0))</f>
        <v>0</v>
      </c>
      <c r="N985" s="8"/>
      <c r="O985" s="37" t="str">
        <f aca="false">IF(A985="","",M985+N985)</f>
        <v/>
      </c>
      <c r="P985" s="27" t="str">
        <f aca="false">IF(B985="","",DATE(YEAR(B985),MONTH(B985),1))</f>
        <v/>
      </c>
    </row>
    <row r="986" customFormat="false" ht="15" hidden="false" customHeight="false" outlineLevel="0" collapsed="false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22" t="str">
        <f aca="false">IF(C986="","",IFERROR(INDEX(Parc!$B$2:$B$51,MATCH(C986,Parc!$A$2:$A$51,0)),"Code inconnu"))</f>
        <v/>
      </c>
      <c r="M986" s="37" t="n">
        <f aca="false">IF(J986="",0,K986*IFERROR(INDEX(Listes!$G$2:$G$21,MATCH(J986,Listes!$E$2:$E$21,0)),0))</f>
        <v>0</v>
      </c>
      <c r="N986" s="8"/>
      <c r="O986" s="37" t="str">
        <f aca="false">IF(A986="","",M986+N986)</f>
        <v/>
      </c>
      <c r="P986" s="27" t="str">
        <f aca="false">IF(B986="","",DATE(YEAR(B986),MONTH(B986),1))</f>
        <v/>
      </c>
    </row>
    <row r="987" customFormat="false" ht="15" hidden="false" customHeight="false" outlineLevel="0" collapsed="false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22" t="str">
        <f aca="false">IF(C987="","",IFERROR(INDEX(Parc!$B$2:$B$51,MATCH(C987,Parc!$A$2:$A$51,0)),"Code inconnu"))</f>
        <v/>
      </c>
      <c r="M987" s="37" t="n">
        <f aca="false">IF(J987="",0,K987*IFERROR(INDEX(Listes!$G$2:$G$21,MATCH(J987,Listes!$E$2:$E$21,0)),0))</f>
        <v>0</v>
      </c>
      <c r="N987" s="8"/>
      <c r="O987" s="37" t="str">
        <f aca="false">IF(A987="","",M987+N987)</f>
        <v/>
      </c>
      <c r="P987" s="27" t="str">
        <f aca="false">IF(B987="","",DATE(YEAR(B987),MONTH(B987),1))</f>
        <v/>
      </c>
    </row>
    <row r="988" customFormat="false" ht="15" hidden="false" customHeight="false" outlineLevel="0" collapsed="false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22" t="str">
        <f aca="false">IF(C988="","",IFERROR(INDEX(Parc!$B$2:$B$51,MATCH(C988,Parc!$A$2:$A$51,0)),"Code inconnu"))</f>
        <v/>
      </c>
      <c r="M988" s="37" t="n">
        <f aca="false">IF(J988="",0,K988*IFERROR(INDEX(Listes!$G$2:$G$21,MATCH(J988,Listes!$E$2:$E$21,0)),0))</f>
        <v>0</v>
      </c>
      <c r="N988" s="8"/>
      <c r="O988" s="37" t="str">
        <f aca="false">IF(A988="","",M988+N988)</f>
        <v/>
      </c>
      <c r="P988" s="27" t="str">
        <f aca="false">IF(B988="","",DATE(YEAR(B988),MONTH(B988),1))</f>
        <v/>
      </c>
    </row>
    <row r="989" customFormat="false" ht="15" hidden="false" customHeight="false" outlineLevel="0" collapsed="false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22" t="str">
        <f aca="false">IF(C989="","",IFERROR(INDEX(Parc!$B$2:$B$51,MATCH(C989,Parc!$A$2:$A$51,0)),"Code inconnu"))</f>
        <v/>
      </c>
      <c r="M989" s="37" t="n">
        <f aca="false">IF(J989="",0,K989*IFERROR(INDEX(Listes!$G$2:$G$21,MATCH(J989,Listes!$E$2:$E$21,0)),0))</f>
        <v>0</v>
      </c>
      <c r="N989" s="8"/>
      <c r="O989" s="37" t="str">
        <f aca="false">IF(A989="","",M989+N989)</f>
        <v/>
      </c>
      <c r="P989" s="27" t="str">
        <f aca="false">IF(B989="","",DATE(YEAR(B989),MONTH(B989),1))</f>
        <v/>
      </c>
    </row>
    <row r="990" customFormat="false" ht="15" hidden="false" customHeight="false" outlineLevel="0" collapsed="false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22" t="str">
        <f aca="false">IF(C990="","",IFERROR(INDEX(Parc!$B$2:$B$51,MATCH(C990,Parc!$A$2:$A$51,0)),"Code inconnu"))</f>
        <v/>
      </c>
      <c r="M990" s="37" t="n">
        <f aca="false">IF(J990="",0,K990*IFERROR(INDEX(Listes!$G$2:$G$21,MATCH(J990,Listes!$E$2:$E$21,0)),0))</f>
        <v>0</v>
      </c>
      <c r="N990" s="8"/>
      <c r="O990" s="37" t="str">
        <f aca="false">IF(A990="","",M990+N990)</f>
        <v/>
      </c>
      <c r="P990" s="27" t="str">
        <f aca="false">IF(B990="","",DATE(YEAR(B990),MONTH(B990),1))</f>
        <v/>
      </c>
    </row>
    <row r="991" customFormat="false" ht="15" hidden="false" customHeight="false" outlineLevel="0" collapsed="false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22" t="str">
        <f aca="false">IF(C991="","",IFERROR(INDEX(Parc!$B$2:$B$51,MATCH(C991,Parc!$A$2:$A$51,0)),"Code inconnu"))</f>
        <v/>
      </c>
      <c r="M991" s="37" t="n">
        <f aca="false">IF(J991="",0,K991*IFERROR(INDEX(Listes!$G$2:$G$21,MATCH(J991,Listes!$E$2:$E$21,0)),0))</f>
        <v>0</v>
      </c>
      <c r="N991" s="8"/>
      <c r="O991" s="37" t="str">
        <f aca="false">IF(A991="","",M991+N991)</f>
        <v/>
      </c>
      <c r="P991" s="27" t="str">
        <f aca="false">IF(B991="","",DATE(YEAR(B991),MONTH(B991),1))</f>
        <v/>
      </c>
    </row>
    <row r="992" customFormat="false" ht="15" hidden="false" customHeight="false" outlineLevel="0" collapsed="false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22" t="str">
        <f aca="false">IF(C992="","",IFERROR(INDEX(Parc!$B$2:$B$51,MATCH(C992,Parc!$A$2:$A$51,0)),"Code inconnu"))</f>
        <v/>
      </c>
      <c r="M992" s="37" t="n">
        <f aca="false">IF(J992="",0,K992*IFERROR(INDEX(Listes!$G$2:$G$21,MATCH(J992,Listes!$E$2:$E$21,0)),0))</f>
        <v>0</v>
      </c>
      <c r="N992" s="8"/>
      <c r="O992" s="37" t="str">
        <f aca="false">IF(A992="","",M992+N992)</f>
        <v/>
      </c>
      <c r="P992" s="27" t="str">
        <f aca="false">IF(B992="","",DATE(YEAR(B992),MONTH(B992),1))</f>
        <v/>
      </c>
    </row>
    <row r="993" customFormat="false" ht="15" hidden="false" customHeight="false" outlineLevel="0" collapsed="false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22" t="str">
        <f aca="false">IF(C993="","",IFERROR(INDEX(Parc!$B$2:$B$51,MATCH(C993,Parc!$A$2:$A$51,0)),"Code inconnu"))</f>
        <v/>
      </c>
      <c r="M993" s="37" t="n">
        <f aca="false">IF(J993="",0,K993*IFERROR(INDEX(Listes!$G$2:$G$21,MATCH(J993,Listes!$E$2:$E$21,0)),0))</f>
        <v>0</v>
      </c>
      <c r="N993" s="8"/>
      <c r="O993" s="37" t="str">
        <f aca="false">IF(A993="","",M993+N993)</f>
        <v/>
      </c>
      <c r="P993" s="27" t="str">
        <f aca="false">IF(B993="","",DATE(YEAR(B993),MONTH(B993),1))</f>
        <v/>
      </c>
    </row>
    <row r="994" customFormat="false" ht="15" hidden="false" customHeight="false" outlineLevel="0" collapsed="false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22" t="str">
        <f aca="false">IF(C994="","",IFERROR(INDEX(Parc!$B$2:$B$51,MATCH(C994,Parc!$A$2:$A$51,0)),"Code inconnu"))</f>
        <v/>
      </c>
      <c r="M994" s="37" t="n">
        <f aca="false">IF(J994="",0,K994*IFERROR(INDEX(Listes!$G$2:$G$21,MATCH(J994,Listes!$E$2:$E$21,0)),0))</f>
        <v>0</v>
      </c>
      <c r="N994" s="8"/>
      <c r="O994" s="37" t="str">
        <f aca="false">IF(A994="","",M994+N994)</f>
        <v/>
      </c>
      <c r="P994" s="27" t="str">
        <f aca="false">IF(B994="","",DATE(YEAR(B994),MONTH(B994),1))</f>
        <v/>
      </c>
    </row>
    <row r="995" customFormat="false" ht="15" hidden="false" customHeight="false" outlineLevel="0" collapsed="false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22" t="str">
        <f aca="false">IF(C995="","",IFERROR(INDEX(Parc!$B$2:$B$51,MATCH(C995,Parc!$A$2:$A$51,0)),"Code inconnu"))</f>
        <v/>
      </c>
      <c r="M995" s="37" t="n">
        <f aca="false">IF(J995="",0,K995*IFERROR(INDEX(Listes!$G$2:$G$21,MATCH(J995,Listes!$E$2:$E$21,0)),0))</f>
        <v>0</v>
      </c>
      <c r="N995" s="8"/>
      <c r="O995" s="37" t="str">
        <f aca="false">IF(A995="","",M995+N995)</f>
        <v/>
      </c>
      <c r="P995" s="27" t="str">
        <f aca="false">IF(B995="","",DATE(YEAR(B995),MONTH(B995),1))</f>
        <v/>
      </c>
    </row>
    <row r="996" customFormat="false" ht="15" hidden="false" customHeight="false" outlineLevel="0" collapsed="false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22" t="str">
        <f aca="false">IF(C996="","",IFERROR(INDEX(Parc!$B$2:$B$51,MATCH(C996,Parc!$A$2:$A$51,0)),"Code inconnu"))</f>
        <v/>
      </c>
      <c r="M996" s="37" t="n">
        <f aca="false">IF(J996="",0,K996*IFERROR(INDEX(Listes!$G$2:$G$21,MATCH(J996,Listes!$E$2:$E$21,0)),0))</f>
        <v>0</v>
      </c>
      <c r="N996" s="8"/>
      <c r="O996" s="37" t="str">
        <f aca="false">IF(A996="","",M996+N996)</f>
        <v/>
      </c>
      <c r="P996" s="27" t="str">
        <f aca="false">IF(B996="","",DATE(YEAR(B996),MONTH(B996),1))</f>
        <v/>
      </c>
    </row>
    <row r="997" customFormat="false" ht="15" hidden="false" customHeight="false" outlineLevel="0" collapsed="false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22" t="str">
        <f aca="false">IF(C997="","",IFERROR(INDEX(Parc!$B$2:$B$51,MATCH(C997,Parc!$A$2:$A$51,0)),"Code inconnu"))</f>
        <v/>
      </c>
      <c r="M997" s="37" t="n">
        <f aca="false">IF(J997="",0,K997*IFERROR(INDEX(Listes!$G$2:$G$21,MATCH(J997,Listes!$E$2:$E$21,0)),0))</f>
        <v>0</v>
      </c>
      <c r="N997" s="8"/>
      <c r="O997" s="37" t="str">
        <f aca="false">IF(A997="","",M997+N997)</f>
        <v/>
      </c>
      <c r="P997" s="27" t="str">
        <f aca="false">IF(B997="","",DATE(YEAR(B997),MONTH(B997),1))</f>
        <v/>
      </c>
    </row>
    <row r="998" customFormat="false" ht="15" hidden="false" customHeight="false" outlineLevel="0" collapsed="false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22" t="str">
        <f aca="false">IF(C998="","",IFERROR(INDEX(Parc!$B$2:$B$51,MATCH(C998,Parc!$A$2:$A$51,0)),"Code inconnu"))</f>
        <v/>
      </c>
      <c r="M998" s="37" t="n">
        <f aca="false">IF(J998="",0,K998*IFERROR(INDEX(Listes!$G$2:$G$21,MATCH(J998,Listes!$E$2:$E$21,0)),0))</f>
        <v>0</v>
      </c>
      <c r="N998" s="8"/>
      <c r="O998" s="37" t="str">
        <f aca="false">IF(A998="","",M998+N998)</f>
        <v/>
      </c>
      <c r="P998" s="27" t="str">
        <f aca="false">IF(B998="","",DATE(YEAR(B998),MONTH(B998),1))</f>
        <v/>
      </c>
    </row>
    <row r="999" customFormat="false" ht="15" hidden="false" customHeight="false" outlineLevel="0" collapsed="false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22" t="str">
        <f aca="false">IF(C999="","",IFERROR(INDEX(Parc!$B$2:$B$51,MATCH(C999,Parc!$A$2:$A$51,0)),"Code inconnu"))</f>
        <v/>
      </c>
      <c r="M999" s="37" t="n">
        <f aca="false">IF(J999="",0,K999*IFERROR(INDEX(Listes!$G$2:$G$21,MATCH(J999,Listes!$E$2:$E$21,0)),0))</f>
        <v>0</v>
      </c>
      <c r="N999" s="8"/>
      <c r="O999" s="37" t="str">
        <f aca="false">IF(A999="","",M999+N999)</f>
        <v/>
      </c>
      <c r="P999" s="27" t="str">
        <f aca="false">IF(B999="","",DATE(YEAR(B999),MONTH(B999),1))</f>
        <v/>
      </c>
    </row>
    <row r="1000" customFormat="false" ht="15" hidden="false" customHeight="false" outlineLevel="0" collapsed="false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22" t="str">
        <f aca="false">IF(C1000="","",IFERROR(INDEX(Parc!$B$2:$B$51,MATCH(C1000,Parc!$A$2:$A$51,0)),"Code inconnu"))</f>
        <v/>
      </c>
      <c r="M1000" s="37" t="n">
        <f aca="false">IF(J1000="",0,K1000*IFERROR(INDEX(Listes!$G$2:$G$21,MATCH(J1000,Listes!$E$2:$E$21,0)),0))</f>
        <v>0</v>
      </c>
      <c r="N1000" s="8"/>
      <c r="O1000" s="37" t="str">
        <f aca="false">IF(A1000="","",M1000+N1000)</f>
        <v/>
      </c>
      <c r="P1000" s="27" t="str">
        <f aca="false">IF(B1000="","",DATE(YEAR(B1000),MONTH(B1000),1))</f>
        <v/>
      </c>
    </row>
    <row r="1001" customFormat="false" ht="15" hidden="false" customHeight="false" outlineLevel="0" collapsed="false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22" t="str">
        <f aca="false">IF(C1001="","",IFERROR(INDEX(Parc!$B$2:$B$51,MATCH(C1001,Parc!$A$2:$A$51,0)),"Code inconnu"))</f>
        <v/>
      </c>
      <c r="M1001" s="37" t="n">
        <f aca="false">IF(J1001="",0,K1001*IFERROR(INDEX(Listes!$G$2:$G$21,MATCH(J1001,Listes!$E$2:$E$21,0)),0))</f>
        <v>0</v>
      </c>
      <c r="N1001" s="8"/>
      <c r="O1001" s="37" t="str">
        <f aca="false">IF(A1001="","",M1001+N1001)</f>
        <v/>
      </c>
      <c r="P1001" s="27" t="str">
        <f aca="false">IF(B1001="","",DATE(YEAR(B1001),MONTH(B1001),1))</f>
        <v/>
      </c>
    </row>
  </sheetData>
  <autoFilter ref="A1:P1001"/>
  <dataValidations count="4">
    <dataValidation allowBlank="true" errorStyle="stop" operator="between" showDropDown="false" showErrorMessage="false" showInputMessage="false" sqref="C2:C1001" type="list">
      <formula1>Parc!$A$2:$A$51</formula1>
      <formula2>0</formula2>
    </dataValidation>
    <dataValidation allowBlank="true" errorStyle="stop" operator="between" showDropDown="false" showErrorMessage="false" showInputMessage="false" sqref="D2:D1001" type="list">
      <formula1>Listes!$A$2:$A$4</formula1>
      <formula2>0</formula2>
    </dataValidation>
    <dataValidation allowBlank="true" errorStyle="stop" operator="between" showDropDown="false" showErrorMessage="false" showInputMessage="false" sqref="G2:G1001" type="list">
      <formula1>Listes!$C$2:$C$21</formula1>
      <formula2>0</formula2>
    </dataValidation>
    <dataValidation allowBlank="true" errorStyle="stop" operator="between" showDropDown="false" showErrorMessage="false" showInputMessage="false" sqref="J2:J1001" type="list">
      <formula1>Listes!$E$2:$E$21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4" min="3" style="0" width="40"/>
    <col collapsed="false" customWidth="true" hidden="false" outlineLevel="0" max="8" min="5" style="0" width="12"/>
    <col collapsed="false" customWidth="true" hidden="false" outlineLevel="0" max="9" min="9" style="0" width="24"/>
  </cols>
  <sheetData>
    <row r="1" customFormat="false" ht="23.85" hidden="false" customHeight="false" outlineLevel="0" collapsed="false">
      <c r="A1" s="7" t="s">
        <v>62</v>
      </c>
      <c r="B1" s="7" t="s">
        <v>63</v>
      </c>
      <c r="C1" s="7" t="s">
        <v>364</v>
      </c>
      <c r="D1" s="7" t="s">
        <v>365</v>
      </c>
      <c r="E1" s="7" t="s">
        <v>366</v>
      </c>
      <c r="F1" s="7" t="s">
        <v>367</v>
      </c>
      <c r="G1" s="7" t="s">
        <v>368</v>
      </c>
      <c r="H1" s="7" t="s">
        <v>369</v>
      </c>
      <c r="I1" s="7" t="s">
        <v>370</v>
      </c>
    </row>
    <row r="2" customFormat="false" ht="15" hidden="false" customHeight="false" outlineLevel="0" collapsed="false">
      <c r="A2" s="32" t="s">
        <v>99</v>
      </c>
      <c r="B2" s="22" t="str">
        <f aca="false">IF(A2="","",IFERROR(INDEX(Parc!$B$2:$B$51,MATCH(A2,Parc!$A$2:$A$51,0)),"Code inconnu"))</f>
        <v>Pont roulant 5 t</v>
      </c>
      <c r="C2" s="32" t="s">
        <v>184</v>
      </c>
      <c r="D2" s="32" t="s">
        <v>371</v>
      </c>
      <c r="E2" s="32" t="n">
        <v>12</v>
      </c>
      <c r="F2" s="34" t="n">
        <v>46091</v>
      </c>
      <c r="G2" s="33" t="n">
        <f aca="false">IF(OR(F2="",E2=""),"",EDATE(F2,E2))</f>
        <v>46456</v>
      </c>
      <c r="H2" s="11" t="str">
        <f aca="false">IF(G2="","",IF(G2&lt;Diagnostic!$C$21,"En retard",IF(G2-Diagnostic!$C$21&lt;=45,"À planifier","À jour")))</f>
        <v>À jour</v>
      </c>
      <c r="I2" s="32" t="s">
        <v>149</v>
      </c>
    </row>
    <row r="3" customFormat="false" ht="15" hidden="false" customHeight="false" outlineLevel="0" collapsed="false">
      <c r="A3" s="32" t="s">
        <v>102</v>
      </c>
      <c r="B3" s="22" t="str">
        <f aca="false">IF(A3="","",IFERROR(INDEX(Parc!$B$2:$B$51,MATCH(A3,Parc!$A$2:$A$51,0)),"Code inconnu"))</f>
        <v>Palan électrique 1 t sur potence</v>
      </c>
      <c r="C3" s="32" t="s">
        <v>184</v>
      </c>
      <c r="D3" s="32" t="s">
        <v>371</v>
      </c>
      <c r="E3" s="32" t="n">
        <v>12</v>
      </c>
      <c r="F3" s="34" t="n">
        <v>46091</v>
      </c>
      <c r="G3" s="33" t="n">
        <f aca="false">IF(OR(F3="",E3=""),"",EDATE(F3,E3))</f>
        <v>46456</v>
      </c>
      <c r="H3" s="11" t="str">
        <f aca="false">IF(G3="","",IF(G3&lt;Diagnostic!$C$21,"En retard",IF(G3-Diagnostic!$C$21&lt;=45,"À planifier","À jour")))</f>
        <v>À jour</v>
      </c>
      <c r="I3" s="32" t="s">
        <v>149</v>
      </c>
    </row>
    <row r="4" customFormat="false" ht="15" hidden="false" customHeight="false" outlineLevel="0" collapsed="false">
      <c r="A4" s="32" t="s">
        <v>115</v>
      </c>
      <c r="B4" s="22" t="str">
        <f aca="false">IF(A4="","",IFERROR(INDEX(Parc!$B$2:$B$51,MATCH(A4,Parc!$A$2:$A$51,0)),"Code inconnu"))</f>
        <v>Accessoires de levage (élingues, manilles)</v>
      </c>
      <c r="C4" s="32" t="s">
        <v>184</v>
      </c>
      <c r="D4" s="32" t="s">
        <v>371</v>
      </c>
      <c r="E4" s="32" t="n">
        <v>12</v>
      </c>
      <c r="F4" s="34" t="n">
        <v>46091</v>
      </c>
      <c r="G4" s="33" t="n">
        <f aca="false">IF(OR(F4="",E4=""),"",EDATE(F4,E4))</f>
        <v>46456</v>
      </c>
      <c r="H4" s="11" t="str">
        <f aca="false">IF(G4="","",IF(G4&lt;Diagnostic!$C$21,"En retard",IF(G4-Diagnostic!$C$21&lt;=45,"À planifier","À jour")))</f>
        <v>À jour</v>
      </c>
      <c r="I4" s="32" t="s">
        <v>149</v>
      </c>
    </row>
    <row r="5" customFormat="false" ht="15" hidden="false" customHeight="false" outlineLevel="0" collapsed="false">
      <c r="A5" s="32" t="s">
        <v>104</v>
      </c>
      <c r="B5" s="22" t="str">
        <f aca="false">IF(A5="","",IFERROR(INDEX(Parc!$B$2:$B$51,MATCH(A5,Parc!$A$2:$A$51,0)),"Code inconnu"))</f>
        <v>Chariot élévateur électrique 2,5 t</v>
      </c>
      <c r="C5" s="32" t="s">
        <v>184</v>
      </c>
      <c r="D5" s="32" t="s">
        <v>371</v>
      </c>
      <c r="E5" s="32" t="n">
        <v>6</v>
      </c>
      <c r="F5" s="34" t="n">
        <v>46161</v>
      </c>
      <c r="G5" s="33" t="n">
        <f aca="false">IF(OR(F5="",E5=""),"",EDATE(F5,E5))</f>
        <v>46345</v>
      </c>
      <c r="H5" s="11" t="str">
        <f aca="false">IF(G5="","",IF(G5&lt;Diagnostic!$C$21,"En retard",IF(G5-Diagnostic!$C$21&lt;=45,"À planifier","À jour")))</f>
        <v>À jour</v>
      </c>
      <c r="I5" s="32" t="s">
        <v>149</v>
      </c>
    </row>
    <row r="6" customFormat="false" ht="15" hidden="false" customHeight="false" outlineLevel="0" collapsed="false">
      <c r="A6" s="32" t="s">
        <v>88</v>
      </c>
      <c r="B6" s="22" t="str">
        <f aca="false">IF(A6="","",IFERROR(INDEX(Parc!$B$2:$B$51,MATCH(A6,Parc!$A$2:$A$51,0)),"Code inconnu"))</f>
        <v>Presse plieuse hydraulique 100 t</v>
      </c>
      <c r="C6" s="32" t="s">
        <v>148</v>
      </c>
      <c r="D6" s="32" t="s">
        <v>372</v>
      </c>
      <c r="E6" s="32" t="n">
        <v>3</v>
      </c>
      <c r="F6" s="34" t="n">
        <v>46126</v>
      </c>
      <c r="G6" s="33" t="n">
        <f aca="false">IF(OR(F6="",E6=""),"",EDATE(F6,E6))</f>
        <v>46217</v>
      </c>
      <c r="H6" s="11" t="str">
        <f aca="false">IF(G6="","",IF(G6&lt;Diagnostic!$C$21,"En retard",IF(G6-Diagnostic!$C$21&lt;=45,"À planifier","À jour")))</f>
        <v>En retard</v>
      </c>
      <c r="I6" s="32" t="s">
        <v>149</v>
      </c>
    </row>
    <row r="7" customFormat="false" ht="15" hidden="false" customHeight="false" outlineLevel="0" collapsed="false">
      <c r="A7" s="32" t="s">
        <v>110</v>
      </c>
      <c r="B7" s="22" t="str">
        <f aca="false">IF(A7="","",IFERROR(INDEX(Parc!$B$2:$B$51,MATCH(A7,Parc!$A$2:$A$51,0)),"Code inconnu"))</f>
        <v>Installation électrique de l'atelier</v>
      </c>
      <c r="C7" s="32" t="s">
        <v>207</v>
      </c>
      <c r="D7" s="32" t="s">
        <v>373</v>
      </c>
      <c r="E7" s="32" t="n">
        <v>12</v>
      </c>
      <c r="F7" s="34" t="n">
        <v>46000</v>
      </c>
      <c r="G7" s="33" t="n">
        <f aca="false">IF(OR(F7="",E7=""),"",EDATE(F7,E7))</f>
        <v>46365</v>
      </c>
      <c r="H7" s="11" t="str">
        <f aca="false">IF(G7="","",IF(G7&lt;Diagnostic!$C$21,"En retard",IF(G7-Diagnostic!$C$21&lt;=45,"À planifier","À jour")))</f>
        <v>À jour</v>
      </c>
      <c r="I7" s="32" t="s">
        <v>149</v>
      </c>
    </row>
    <row r="8" customFormat="false" ht="15" hidden="false" customHeight="false" outlineLevel="0" collapsed="false">
      <c r="A8" s="32" t="s">
        <v>112</v>
      </c>
      <c r="B8" s="22" t="str">
        <f aca="false">IF(A8="","",IFERROR(INDEX(Parc!$B$2:$B$51,MATCH(A8,Parc!$A$2:$A$51,0)),"Code inconnu"))</f>
        <v>Extincteurs (12 appareils)</v>
      </c>
      <c r="C8" s="32" t="s">
        <v>233</v>
      </c>
      <c r="D8" s="32" t="s">
        <v>374</v>
      </c>
      <c r="E8" s="32" t="n">
        <v>12</v>
      </c>
      <c r="F8" s="34" t="n">
        <v>46042</v>
      </c>
      <c r="G8" s="33" t="n">
        <f aca="false">IF(OR(F8="",E8=""),"",EDATE(F8,E8))</f>
        <v>46407</v>
      </c>
      <c r="H8" s="11" t="str">
        <f aca="false">IF(G8="","",IF(G8&lt;Diagnostic!$C$21,"En retard",IF(G8-Diagnostic!$C$21&lt;=45,"À planifier","À jour")))</f>
        <v>À jour</v>
      </c>
      <c r="I8" s="32" t="s">
        <v>234</v>
      </c>
    </row>
    <row r="9" customFormat="false" ht="15" hidden="false" customHeight="false" outlineLevel="0" collapsed="false">
      <c r="A9" s="32" t="s">
        <v>86</v>
      </c>
      <c r="B9" s="22" t="str">
        <f aca="false">IF(A9="","",IFERROR(INDEX(Parc!$B$2:$B$51,MATCH(A9,Parc!$A$2:$A$51,0)),"Code inconnu"))</f>
        <v>Aspiration des fumées de soudage</v>
      </c>
      <c r="C9" s="32" t="s">
        <v>173</v>
      </c>
      <c r="D9" s="32" t="s">
        <v>375</v>
      </c>
      <c r="E9" s="32" t="n">
        <v>12</v>
      </c>
      <c r="F9" s="34" t="n">
        <v>45965</v>
      </c>
      <c r="G9" s="33" t="n">
        <f aca="false">IF(OR(F9="",E9=""),"",EDATE(F9,E9))</f>
        <v>46330</v>
      </c>
      <c r="H9" s="11" t="str">
        <f aca="false">IF(G9="","",IF(G9&lt;Diagnostic!$C$21,"En retard",IF(G9-Diagnostic!$C$21&lt;=45,"À planifier","À jour")))</f>
        <v>À planifier</v>
      </c>
      <c r="I9" s="32" t="s">
        <v>174</v>
      </c>
    </row>
    <row r="10" customFormat="false" ht="15" hidden="false" customHeight="false" outlineLevel="0" collapsed="false">
      <c r="A10" s="32" t="s">
        <v>96</v>
      </c>
      <c r="B10" s="22" t="str">
        <f aca="false">IF(A10="","",IFERROR(INDEX(Parc!$B$2:$B$51,MATCH(A10,Parc!$A$2:$A$51,0)),"Code inconnu"))</f>
        <v>Compresseur à vis 15 kW</v>
      </c>
      <c r="C10" s="32" t="s">
        <v>376</v>
      </c>
      <c r="D10" s="32" t="s">
        <v>377</v>
      </c>
      <c r="E10" s="32" t="n">
        <v>48</v>
      </c>
      <c r="F10" s="34" t="n">
        <v>45092</v>
      </c>
      <c r="G10" s="33" t="n">
        <f aca="false">IF(OR(F10="",E10=""),"",EDATE(F10,E10))</f>
        <v>46553</v>
      </c>
      <c r="H10" s="11" t="str">
        <f aca="false">IF(G10="","",IF(G10&lt;Diagnostic!$C$21,"En retard",IF(G10-Diagnostic!$C$21&lt;=45,"À planifier","À jour")))</f>
        <v>À jour</v>
      </c>
      <c r="I10" s="32" t="s">
        <v>149</v>
      </c>
    </row>
    <row r="11" customFormat="false" ht="15" hidden="false" customHeight="false" outlineLevel="0" collapsed="false">
      <c r="A11" s="8"/>
      <c r="B11" s="22" t="str">
        <f aca="false">IF(A11="","",IFERROR(INDEX(Parc!$B$2:$B$51,MATCH(A11,Parc!$A$2:$A$51,0)),"Code inconnu"))</f>
        <v/>
      </c>
      <c r="C11" s="8"/>
      <c r="D11" s="8"/>
      <c r="E11" s="8"/>
      <c r="F11" s="8"/>
      <c r="G11" s="33" t="str">
        <f aca="false">IF(OR(F11="",E11=""),"",EDATE(F11,E11))</f>
        <v/>
      </c>
      <c r="H11" s="11" t="str">
        <f aca="false">IF(G11="","",IF(G11&lt;Diagnostic!$C$21,"En retard",IF(G11-Diagnostic!$C$21&lt;=45,"À planifier","À jour")))</f>
        <v/>
      </c>
      <c r="I11" s="8"/>
    </row>
    <row r="12" customFormat="false" ht="15" hidden="false" customHeight="false" outlineLevel="0" collapsed="false">
      <c r="A12" s="8"/>
      <c r="B12" s="22" t="str">
        <f aca="false">IF(A12="","",IFERROR(INDEX(Parc!$B$2:$B$51,MATCH(A12,Parc!$A$2:$A$51,0)),"Code inconnu"))</f>
        <v/>
      </c>
      <c r="C12" s="8"/>
      <c r="D12" s="8"/>
      <c r="E12" s="8"/>
      <c r="F12" s="8"/>
      <c r="G12" s="33" t="str">
        <f aca="false">IF(OR(F12="",E12=""),"",EDATE(F12,E12))</f>
        <v/>
      </c>
      <c r="H12" s="11" t="str">
        <f aca="false">IF(G12="","",IF(G12&lt;Diagnostic!$C$21,"En retard",IF(G12-Diagnostic!$C$21&lt;=45,"À planifier","À jour")))</f>
        <v/>
      </c>
      <c r="I12" s="8"/>
    </row>
    <row r="13" customFormat="false" ht="15" hidden="false" customHeight="false" outlineLevel="0" collapsed="false">
      <c r="A13" s="8"/>
      <c r="B13" s="22" t="str">
        <f aca="false">IF(A13="","",IFERROR(INDEX(Parc!$B$2:$B$51,MATCH(A13,Parc!$A$2:$A$51,0)),"Code inconnu"))</f>
        <v/>
      </c>
      <c r="C13" s="8"/>
      <c r="D13" s="8"/>
      <c r="E13" s="8"/>
      <c r="F13" s="8"/>
      <c r="G13" s="33" t="str">
        <f aca="false">IF(OR(F13="",E13=""),"",EDATE(F13,E13))</f>
        <v/>
      </c>
      <c r="H13" s="11" t="str">
        <f aca="false">IF(G13="","",IF(G13&lt;Diagnostic!$C$21,"En retard",IF(G13-Diagnostic!$C$21&lt;=45,"À planifier","À jour")))</f>
        <v/>
      </c>
      <c r="I13" s="8"/>
    </row>
    <row r="14" customFormat="false" ht="15" hidden="false" customHeight="false" outlineLevel="0" collapsed="false">
      <c r="A14" s="8"/>
      <c r="B14" s="22" t="str">
        <f aca="false">IF(A14="","",IFERROR(INDEX(Parc!$B$2:$B$51,MATCH(A14,Parc!$A$2:$A$51,0)),"Code inconnu"))</f>
        <v/>
      </c>
      <c r="C14" s="8"/>
      <c r="D14" s="8"/>
      <c r="E14" s="8"/>
      <c r="F14" s="8"/>
      <c r="G14" s="33" t="str">
        <f aca="false">IF(OR(F14="",E14=""),"",EDATE(F14,E14))</f>
        <v/>
      </c>
      <c r="H14" s="11" t="str">
        <f aca="false">IF(G14="","",IF(G14&lt;Diagnostic!$C$21,"En retard",IF(G14-Diagnostic!$C$21&lt;=45,"À planifier","À jour")))</f>
        <v/>
      </c>
      <c r="I14" s="8"/>
    </row>
    <row r="15" customFormat="false" ht="15" hidden="false" customHeight="false" outlineLevel="0" collapsed="false">
      <c r="A15" s="8"/>
      <c r="B15" s="22" t="str">
        <f aca="false">IF(A15="","",IFERROR(INDEX(Parc!$B$2:$B$51,MATCH(A15,Parc!$A$2:$A$51,0)),"Code inconnu"))</f>
        <v/>
      </c>
      <c r="C15" s="8"/>
      <c r="D15" s="8"/>
      <c r="E15" s="8"/>
      <c r="F15" s="8"/>
      <c r="G15" s="33" t="str">
        <f aca="false">IF(OR(F15="",E15=""),"",EDATE(F15,E15))</f>
        <v/>
      </c>
      <c r="H15" s="11" t="str">
        <f aca="false">IF(G15="","",IF(G15&lt;Diagnostic!$C$21,"En retard",IF(G15-Diagnostic!$C$21&lt;=45,"À planifier","À jour")))</f>
        <v/>
      </c>
      <c r="I15" s="8"/>
    </row>
    <row r="16" customFormat="false" ht="15" hidden="false" customHeight="false" outlineLevel="0" collapsed="false">
      <c r="A16" s="8"/>
      <c r="B16" s="22" t="str">
        <f aca="false">IF(A16="","",IFERROR(INDEX(Parc!$B$2:$B$51,MATCH(A16,Parc!$A$2:$A$51,0)),"Code inconnu"))</f>
        <v/>
      </c>
      <c r="C16" s="8"/>
      <c r="D16" s="8"/>
      <c r="E16" s="8"/>
      <c r="F16" s="8"/>
      <c r="G16" s="33" t="str">
        <f aca="false">IF(OR(F16="",E16=""),"",EDATE(F16,E16))</f>
        <v/>
      </c>
      <c r="H16" s="11" t="str">
        <f aca="false">IF(G16="","",IF(G16&lt;Diagnostic!$C$21,"En retard",IF(G16-Diagnostic!$C$21&lt;=45,"À planifier","À jour")))</f>
        <v/>
      </c>
      <c r="I16" s="8"/>
    </row>
    <row r="17" customFormat="false" ht="15" hidden="false" customHeight="false" outlineLevel="0" collapsed="false">
      <c r="A17" s="8"/>
      <c r="B17" s="22" t="str">
        <f aca="false">IF(A17="","",IFERROR(INDEX(Parc!$B$2:$B$51,MATCH(A17,Parc!$A$2:$A$51,0)),"Code inconnu"))</f>
        <v/>
      </c>
      <c r="C17" s="8"/>
      <c r="D17" s="8"/>
      <c r="E17" s="8"/>
      <c r="F17" s="8"/>
      <c r="G17" s="33" t="str">
        <f aca="false">IF(OR(F17="",E17=""),"",EDATE(F17,E17))</f>
        <v/>
      </c>
      <c r="H17" s="11" t="str">
        <f aca="false">IF(G17="","",IF(G17&lt;Diagnostic!$C$21,"En retard",IF(G17-Diagnostic!$C$21&lt;=45,"À planifier","À jour")))</f>
        <v/>
      </c>
      <c r="I17" s="8"/>
    </row>
    <row r="18" customFormat="false" ht="15" hidden="false" customHeight="false" outlineLevel="0" collapsed="false">
      <c r="A18" s="8"/>
      <c r="B18" s="22" t="str">
        <f aca="false">IF(A18="","",IFERROR(INDEX(Parc!$B$2:$B$51,MATCH(A18,Parc!$A$2:$A$51,0)),"Code inconnu"))</f>
        <v/>
      </c>
      <c r="C18" s="8"/>
      <c r="D18" s="8"/>
      <c r="E18" s="8"/>
      <c r="F18" s="8"/>
      <c r="G18" s="33" t="str">
        <f aca="false">IF(OR(F18="",E18=""),"",EDATE(F18,E18))</f>
        <v/>
      </c>
      <c r="H18" s="11" t="str">
        <f aca="false">IF(G18="","",IF(G18&lt;Diagnostic!$C$21,"En retard",IF(G18-Diagnostic!$C$21&lt;=45,"À planifier","À jour")))</f>
        <v/>
      </c>
      <c r="I18" s="8"/>
    </row>
    <row r="19" customFormat="false" ht="15" hidden="false" customHeight="false" outlineLevel="0" collapsed="false">
      <c r="A19" s="8"/>
      <c r="B19" s="22" t="str">
        <f aca="false">IF(A19="","",IFERROR(INDEX(Parc!$B$2:$B$51,MATCH(A19,Parc!$A$2:$A$51,0)),"Code inconnu"))</f>
        <v/>
      </c>
      <c r="C19" s="8"/>
      <c r="D19" s="8"/>
      <c r="E19" s="8"/>
      <c r="F19" s="8"/>
      <c r="G19" s="33" t="str">
        <f aca="false">IF(OR(F19="",E19=""),"",EDATE(F19,E19))</f>
        <v/>
      </c>
      <c r="H19" s="11" t="str">
        <f aca="false">IF(G19="","",IF(G19&lt;Diagnostic!$C$21,"En retard",IF(G19-Diagnostic!$C$21&lt;=45,"À planifier","À jour")))</f>
        <v/>
      </c>
      <c r="I19" s="8"/>
    </row>
    <row r="20" customFormat="false" ht="15" hidden="false" customHeight="false" outlineLevel="0" collapsed="false">
      <c r="A20" s="8"/>
      <c r="B20" s="22" t="str">
        <f aca="false">IF(A20="","",IFERROR(INDEX(Parc!$B$2:$B$51,MATCH(A20,Parc!$A$2:$A$51,0)),"Code inconnu"))</f>
        <v/>
      </c>
      <c r="C20" s="8"/>
      <c r="D20" s="8"/>
      <c r="E20" s="8"/>
      <c r="F20" s="8"/>
      <c r="G20" s="33" t="str">
        <f aca="false">IF(OR(F20="",E20=""),"",EDATE(F20,E20))</f>
        <v/>
      </c>
      <c r="H20" s="11" t="str">
        <f aca="false">IF(G20="","",IF(G20&lt;Diagnostic!$C$21,"En retard",IF(G20-Diagnostic!$C$21&lt;=45,"À planifier","À jour")))</f>
        <v/>
      </c>
      <c r="I20" s="8"/>
    </row>
    <row r="21" customFormat="false" ht="15" hidden="false" customHeight="false" outlineLevel="0" collapsed="false">
      <c r="A21" s="8"/>
      <c r="B21" s="22" t="str">
        <f aca="false">IF(A21="","",IFERROR(INDEX(Parc!$B$2:$B$51,MATCH(A21,Parc!$A$2:$A$51,0)),"Code inconnu"))</f>
        <v/>
      </c>
      <c r="C21" s="8"/>
      <c r="D21" s="8"/>
      <c r="E21" s="8"/>
      <c r="F21" s="8"/>
      <c r="G21" s="33" t="str">
        <f aca="false">IF(OR(F21="",E21=""),"",EDATE(F21,E21))</f>
        <v/>
      </c>
      <c r="H21" s="11" t="str">
        <f aca="false">IF(G21="","",IF(G21&lt;Diagnostic!$C$21,"En retard",IF(G21-Diagnostic!$C$21&lt;=45,"À planifier","À jour")))</f>
        <v/>
      </c>
      <c r="I21" s="8"/>
    </row>
    <row r="22" customFormat="false" ht="15" hidden="false" customHeight="false" outlineLevel="0" collapsed="false">
      <c r="A22" s="8"/>
      <c r="B22" s="22" t="str">
        <f aca="false">IF(A22="","",IFERROR(INDEX(Parc!$B$2:$B$51,MATCH(A22,Parc!$A$2:$A$51,0)),"Code inconnu"))</f>
        <v/>
      </c>
      <c r="C22" s="8"/>
      <c r="D22" s="8"/>
      <c r="E22" s="8"/>
      <c r="F22" s="8"/>
      <c r="G22" s="33" t="str">
        <f aca="false">IF(OR(F22="",E22=""),"",EDATE(F22,E22))</f>
        <v/>
      </c>
      <c r="H22" s="11" t="str">
        <f aca="false">IF(G22="","",IF(G22&lt;Diagnostic!$C$21,"En retard",IF(G22-Diagnostic!$C$21&lt;=45,"À planifier","À jour")))</f>
        <v/>
      </c>
      <c r="I22" s="8"/>
    </row>
    <row r="23" customFormat="false" ht="15" hidden="false" customHeight="false" outlineLevel="0" collapsed="false">
      <c r="A23" s="8"/>
      <c r="B23" s="22" t="str">
        <f aca="false">IF(A23="","",IFERROR(INDEX(Parc!$B$2:$B$51,MATCH(A23,Parc!$A$2:$A$51,0)),"Code inconnu"))</f>
        <v/>
      </c>
      <c r="C23" s="8"/>
      <c r="D23" s="8"/>
      <c r="E23" s="8"/>
      <c r="F23" s="8"/>
      <c r="G23" s="33" t="str">
        <f aca="false">IF(OR(F23="",E23=""),"",EDATE(F23,E23))</f>
        <v/>
      </c>
      <c r="H23" s="11" t="str">
        <f aca="false">IF(G23="","",IF(G23&lt;Diagnostic!$C$21,"En retard",IF(G23-Diagnostic!$C$21&lt;=45,"À planifier","À jour")))</f>
        <v/>
      </c>
      <c r="I23" s="8"/>
    </row>
    <row r="24" customFormat="false" ht="15" hidden="false" customHeight="false" outlineLevel="0" collapsed="false">
      <c r="A24" s="8"/>
      <c r="B24" s="22" t="str">
        <f aca="false">IF(A24="","",IFERROR(INDEX(Parc!$B$2:$B$51,MATCH(A24,Parc!$A$2:$A$51,0)),"Code inconnu"))</f>
        <v/>
      </c>
      <c r="C24" s="8"/>
      <c r="D24" s="8"/>
      <c r="E24" s="8"/>
      <c r="F24" s="8"/>
      <c r="G24" s="33" t="str">
        <f aca="false">IF(OR(F24="",E24=""),"",EDATE(F24,E24))</f>
        <v/>
      </c>
      <c r="H24" s="11" t="str">
        <f aca="false">IF(G24="","",IF(G24&lt;Diagnostic!$C$21,"En retard",IF(G24-Diagnostic!$C$21&lt;=45,"À planifier","À jour")))</f>
        <v/>
      </c>
      <c r="I24" s="8"/>
    </row>
    <row r="25" customFormat="false" ht="15" hidden="false" customHeight="false" outlineLevel="0" collapsed="false">
      <c r="A25" s="8"/>
      <c r="B25" s="22" t="str">
        <f aca="false">IF(A25="","",IFERROR(INDEX(Parc!$B$2:$B$51,MATCH(A25,Parc!$A$2:$A$51,0)),"Code inconnu"))</f>
        <v/>
      </c>
      <c r="C25" s="8"/>
      <c r="D25" s="8"/>
      <c r="E25" s="8"/>
      <c r="F25" s="8"/>
      <c r="G25" s="33" t="str">
        <f aca="false">IF(OR(F25="",E25=""),"",EDATE(F25,E25))</f>
        <v/>
      </c>
      <c r="H25" s="11" t="str">
        <f aca="false">IF(G25="","",IF(G25&lt;Diagnostic!$C$21,"En retard",IF(G25-Diagnostic!$C$21&lt;=45,"À planifier","À jour")))</f>
        <v/>
      </c>
      <c r="I25" s="8"/>
    </row>
    <row r="26" customFormat="false" ht="15" hidden="false" customHeight="false" outlineLevel="0" collapsed="false">
      <c r="A26" s="8"/>
      <c r="B26" s="22" t="str">
        <f aca="false">IF(A26="","",IFERROR(INDEX(Parc!$B$2:$B$51,MATCH(A26,Parc!$A$2:$A$51,0)),"Code inconnu"))</f>
        <v/>
      </c>
      <c r="C26" s="8"/>
      <c r="D26" s="8"/>
      <c r="E26" s="8"/>
      <c r="F26" s="8"/>
      <c r="G26" s="33" t="str">
        <f aca="false">IF(OR(F26="",E26=""),"",EDATE(F26,E26))</f>
        <v/>
      </c>
      <c r="H26" s="11" t="str">
        <f aca="false">IF(G26="","",IF(G26&lt;Diagnostic!$C$21,"En retard",IF(G26-Diagnostic!$C$21&lt;=45,"À planifier","À jour")))</f>
        <v/>
      </c>
      <c r="I26" s="8"/>
    </row>
    <row r="27" customFormat="false" ht="15" hidden="false" customHeight="false" outlineLevel="0" collapsed="false">
      <c r="A27" s="8"/>
      <c r="B27" s="22" t="str">
        <f aca="false">IF(A27="","",IFERROR(INDEX(Parc!$B$2:$B$51,MATCH(A27,Parc!$A$2:$A$51,0)),"Code inconnu"))</f>
        <v/>
      </c>
      <c r="C27" s="8"/>
      <c r="D27" s="8"/>
      <c r="E27" s="8"/>
      <c r="F27" s="8"/>
      <c r="G27" s="33" t="str">
        <f aca="false">IF(OR(F27="",E27=""),"",EDATE(F27,E27))</f>
        <v/>
      </c>
      <c r="H27" s="11" t="str">
        <f aca="false">IF(G27="","",IF(G27&lt;Diagnostic!$C$21,"En retard",IF(G27-Diagnostic!$C$21&lt;=45,"À planifier","À jour")))</f>
        <v/>
      </c>
      <c r="I27" s="8"/>
    </row>
    <row r="28" customFormat="false" ht="15" hidden="false" customHeight="false" outlineLevel="0" collapsed="false">
      <c r="A28" s="8"/>
      <c r="B28" s="22" t="str">
        <f aca="false">IF(A28="","",IFERROR(INDEX(Parc!$B$2:$B$51,MATCH(A28,Parc!$A$2:$A$51,0)),"Code inconnu"))</f>
        <v/>
      </c>
      <c r="C28" s="8"/>
      <c r="D28" s="8"/>
      <c r="E28" s="8"/>
      <c r="F28" s="8"/>
      <c r="G28" s="33" t="str">
        <f aca="false">IF(OR(F28="",E28=""),"",EDATE(F28,E28))</f>
        <v/>
      </c>
      <c r="H28" s="11" t="str">
        <f aca="false">IF(G28="","",IF(G28&lt;Diagnostic!$C$21,"En retard",IF(G28-Diagnostic!$C$21&lt;=45,"À planifier","À jour")))</f>
        <v/>
      </c>
      <c r="I28" s="8"/>
    </row>
    <row r="29" customFormat="false" ht="15" hidden="false" customHeight="false" outlineLevel="0" collapsed="false">
      <c r="A29" s="8"/>
      <c r="B29" s="22" t="str">
        <f aca="false">IF(A29="","",IFERROR(INDEX(Parc!$B$2:$B$51,MATCH(A29,Parc!$A$2:$A$51,0)),"Code inconnu"))</f>
        <v/>
      </c>
      <c r="C29" s="8"/>
      <c r="D29" s="8"/>
      <c r="E29" s="8"/>
      <c r="F29" s="8"/>
      <c r="G29" s="33" t="str">
        <f aca="false">IF(OR(F29="",E29=""),"",EDATE(F29,E29))</f>
        <v/>
      </c>
      <c r="H29" s="11" t="str">
        <f aca="false">IF(G29="","",IF(G29&lt;Diagnostic!$C$21,"En retard",IF(G29-Diagnostic!$C$21&lt;=45,"À planifier","À jour")))</f>
        <v/>
      </c>
      <c r="I29" s="8"/>
    </row>
    <row r="30" customFormat="false" ht="15" hidden="false" customHeight="false" outlineLevel="0" collapsed="false">
      <c r="A30" s="8"/>
      <c r="B30" s="22" t="str">
        <f aca="false">IF(A30="","",IFERROR(INDEX(Parc!$B$2:$B$51,MATCH(A30,Parc!$A$2:$A$51,0)),"Code inconnu"))</f>
        <v/>
      </c>
      <c r="C30" s="8"/>
      <c r="D30" s="8"/>
      <c r="E30" s="8"/>
      <c r="F30" s="8"/>
      <c r="G30" s="33" t="str">
        <f aca="false">IF(OR(F30="",E30=""),"",EDATE(F30,E30))</f>
        <v/>
      </c>
      <c r="H30" s="11" t="str">
        <f aca="false">IF(G30="","",IF(G30&lt;Diagnostic!$C$21,"En retard",IF(G30-Diagnostic!$C$21&lt;=45,"À planifier","À jour")))</f>
        <v/>
      </c>
      <c r="I30" s="8"/>
    </row>
    <row r="31" customFormat="false" ht="15" hidden="false" customHeight="false" outlineLevel="0" collapsed="false">
      <c r="A31" s="8"/>
      <c r="B31" s="22" t="str">
        <f aca="false">IF(A31="","",IFERROR(INDEX(Parc!$B$2:$B$51,MATCH(A31,Parc!$A$2:$A$51,0)),"Code inconnu"))</f>
        <v/>
      </c>
      <c r="C31" s="8"/>
      <c r="D31" s="8"/>
      <c r="E31" s="8"/>
      <c r="F31" s="8"/>
      <c r="G31" s="33" t="str">
        <f aca="false">IF(OR(F31="",E31=""),"",EDATE(F31,E31))</f>
        <v/>
      </c>
      <c r="H31" s="11" t="str">
        <f aca="false">IF(G31="","",IF(G31&lt;Diagnostic!$C$21,"En retard",IF(G31-Diagnostic!$C$21&lt;=45,"À planifier","À jour")))</f>
        <v/>
      </c>
      <c r="I31" s="8"/>
    </row>
    <row r="32" customFormat="false" ht="15" hidden="false" customHeight="false" outlineLevel="0" collapsed="false">
      <c r="A32" s="8"/>
      <c r="B32" s="22" t="str">
        <f aca="false">IF(A32="","",IFERROR(INDEX(Parc!$B$2:$B$51,MATCH(A32,Parc!$A$2:$A$51,0)),"Code inconnu"))</f>
        <v/>
      </c>
      <c r="C32" s="8"/>
      <c r="D32" s="8"/>
      <c r="E32" s="8"/>
      <c r="F32" s="8"/>
      <c r="G32" s="33" t="str">
        <f aca="false">IF(OR(F32="",E32=""),"",EDATE(F32,E32))</f>
        <v/>
      </c>
      <c r="H32" s="11" t="str">
        <f aca="false">IF(G32="","",IF(G32&lt;Diagnostic!$C$21,"En retard",IF(G32-Diagnostic!$C$21&lt;=45,"À planifier","À jour")))</f>
        <v/>
      </c>
      <c r="I32" s="8"/>
    </row>
    <row r="33" customFormat="false" ht="15" hidden="false" customHeight="false" outlineLevel="0" collapsed="false">
      <c r="A33" s="8"/>
      <c r="B33" s="22" t="str">
        <f aca="false">IF(A33="","",IFERROR(INDEX(Parc!$B$2:$B$51,MATCH(A33,Parc!$A$2:$A$51,0)),"Code inconnu"))</f>
        <v/>
      </c>
      <c r="C33" s="8"/>
      <c r="D33" s="8"/>
      <c r="E33" s="8"/>
      <c r="F33" s="8"/>
      <c r="G33" s="33" t="str">
        <f aca="false">IF(OR(F33="",E33=""),"",EDATE(F33,E33))</f>
        <v/>
      </c>
      <c r="H33" s="11" t="str">
        <f aca="false">IF(G33="","",IF(G33&lt;Diagnostic!$C$21,"En retard",IF(G33-Diagnostic!$C$21&lt;=45,"À planifier","À jour")))</f>
        <v/>
      </c>
      <c r="I33" s="8"/>
    </row>
    <row r="34" customFormat="false" ht="15" hidden="false" customHeight="false" outlineLevel="0" collapsed="false">
      <c r="A34" s="8"/>
      <c r="B34" s="22" t="str">
        <f aca="false">IF(A34="","",IFERROR(INDEX(Parc!$B$2:$B$51,MATCH(A34,Parc!$A$2:$A$51,0)),"Code inconnu"))</f>
        <v/>
      </c>
      <c r="C34" s="8"/>
      <c r="D34" s="8"/>
      <c r="E34" s="8"/>
      <c r="F34" s="8"/>
      <c r="G34" s="33" t="str">
        <f aca="false">IF(OR(F34="",E34=""),"",EDATE(F34,E34))</f>
        <v/>
      </c>
      <c r="H34" s="11" t="str">
        <f aca="false">IF(G34="","",IF(G34&lt;Diagnostic!$C$21,"En retard",IF(G34-Diagnostic!$C$21&lt;=45,"À planifier","À jour")))</f>
        <v/>
      </c>
      <c r="I34" s="8"/>
    </row>
    <row r="35" customFormat="false" ht="15" hidden="false" customHeight="false" outlineLevel="0" collapsed="false">
      <c r="A35" s="8"/>
      <c r="B35" s="22" t="str">
        <f aca="false">IF(A35="","",IFERROR(INDEX(Parc!$B$2:$B$51,MATCH(A35,Parc!$A$2:$A$51,0)),"Code inconnu"))</f>
        <v/>
      </c>
      <c r="C35" s="8"/>
      <c r="D35" s="8"/>
      <c r="E35" s="8"/>
      <c r="F35" s="8"/>
      <c r="G35" s="33" t="str">
        <f aca="false">IF(OR(F35="",E35=""),"",EDATE(F35,E35))</f>
        <v/>
      </c>
      <c r="H35" s="11" t="str">
        <f aca="false">IF(G35="","",IF(G35&lt;Diagnostic!$C$21,"En retard",IF(G35-Diagnostic!$C$21&lt;=45,"À planifier","À jour")))</f>
        <v/>
      </c>
      <c r="I35" s="8"/>
    </row>
    <row r="36" customFormat="false" ht="15" hidden="false" customHeight="false" outlineLevel="0" collapsed="false">
      <c r="A36" s="8"/>
      <c r="B36" s="22" t="str">
        <f aca="false">IF(A36="","",IFERROR(INDEX(Parc!$B$2:$B$51,MATCH(A36,Parc!$A$2:$A$51,0)),"Code inconnu"))</f>
        <v/>
      </c>
      <c r="C36" s="8"/>
      <c r="D36" s="8"/>
      <c r="E36" s="8"/>
      <c r="F36" s="8"/>
      <c r="G36" s="33" t="str">
        <f aca="false">IF(OR(F36="",E36=""),"",EDATE(F36,E36))</f>
        <v/>
      </c>
      <c r="H36" s="11" t="str">
        <f aca="false">IF(G36="","",IF(G36&lt;Diagnostic!$C$21,"En retard",IF(G36-Diagnostic!$C$21&lt;=45,"À planifier","À jour")))</f>
        <v/>
      </c>
      <c r="I36" s="8"/>
    </row>
    <row r="37" customFormat="false" ht="15" hidden="false" customHeight="false" outlineLevel="0" collapsed="false">
      <c r="A37" s="8"/>
      <c r="B37" s="22" t="str">
        <f aca="false">IF(A37="","",IFERROR(INDEX(Parc!$B$2:$B$51,MATCH(A37,Parc!$A$2:$A$51,0)),"Code inconnu"))</f>
        <v/>
      </c>
      <c r="C37" s="8"/>
      <c r="D37" s="8"/>
      <c r="E37" s="8"/>
      <c r="F37" s="8"/>
      <c r="G37" s="33" t="str">
        <f aca="false">IF(OR(F37="",E37=""),"",EDATE(F37,E37))</f>
        <v/>
      </c>
      <c r="H37" s="11" t="str">
        <f aca="false">IF(G37="","",IF(G37&lt;Diagnostic!$C$21,"En retard",IF(G37-Diagnostic!$C$21&lt;=45,"À planifier","À jour")))</f>
        <v/>
      </c>
      <c r="I37" s="8"/>
    </row>
    <row r="38" customFormat="false" ht="15" hidden="false" customHeight="false" outlineLevel="0" collapsed="false">
      <c r="A38" s="8"/>
      <c r="B38" s="22" t="str">
        <f aca="false">IF(A38="","",IFERROR(INDEX(Parc!$B$2:$B$51,MATCH(A38,Parc!$A$2:$A$51,0)),"Code inconnu"))</f>
        <v/>
      </c>
      <c r="C38" s="8"/>
      <c r="D38" s="8"/>
      <c r="E38" s="8"/>
      <c r="F38" s="8"/>
      <c r="G38" s="33" t="str">
        <f aca="false">IF(OR(F38="",E38=""),"",EDATE(F38,E38))</f>
        <v/>
      </c>
      <c r="H38" s="11" t="str">
        <f aca="false">IF(G38="","",IF(G38&lt;Diagnostic!$C$21,"En retard",IF(G38-Diagnostic!$C$21&lt;=45,"À planifier","À jour")))</f>
        <v/>
      </c>
      <c r="I38" s="8"/>
    </row>
    <row r="39" customFormat="false" ht="15" hidden="false" customHeight="false" outlineLevel="0" collapsed="false">
      <c r="A39" s="8"/>
      <c r="B39" s="22" t="str">
        <f aca="false">IF(A39="","",IFERROR(INDEX(Parc!$B$2:$B$51,MATCH(A39,Parc!$A$2:$A$51,0)),"Code inconnu"))</f>
        <v/>
      </c>
      <c r="C39" s="8"/>
      <c r="D39" s="8"/>
      <c r="E39" s="8"/>
      <c r="F39" s="8"/>
      <c r="G39" s="33" t="str">
        <f aca="false">IF(OR(F39="",E39=""),"",EDATE(F39,E39))</f>
        <v/>
      </c>
      <c r="H39" s="11" t="str">
        <f aca="false">IF(G39="","",IF(G39&lt;Diagnostic!$C$21,"En retard",IF(G39-Diagnostic!$C$21&lt;=45,"À planifier","À jour")))</f>
        <v/>
      </c>
      <c r="I39" s="8"/>
    </row>
    <row r="40" customFormat="false" ht="15" hidden="false" customHeight="false" outlineLevel="0" collapsed="false">
      <c r="A40" s="8"/>
      <c r="B40" s="22" t="str">
        <f aca="false">IF(A40="","",IFERROR(INDEX(Parc!$B$2:$B$51,MATCH(A40,Parc!$A$2:$A$51,0)),"Code inconnu"))</f>
        <v/>
      </c>
      <c r="C40" s="8"/>
      <c r="D40" s="8"/>
      <c r="E40" s="8"/>
      <c r="F40" s="8"/>
      <c r="G40" s="33" t="str">
        <f aca="false">IF(OR(F40="",E40=""),"",EDATE(F40,E40))</f>
        <v/>
      </c>
      <c r="H40" s="11" t="str">
        <f aca="false">IF(G40="","",IF(G40&lt;Diagnostic!$C$21,"En retard",IF(G40-Diagnostic!$C$21&lt;=45,"À planifier","À jour")))</f>
        <v/>
      </c>
      <c r="I40" s="8"/>
    </row>
    <row r="41" customFormat="false" ht="15" hidden="false" customHeight="false" outlineLevel="0" collapsed="false">
      <c r="A41" s="8"/>
      <c r="B41" s="22" t="str">
        <f aca="false">IF(A41="","",IFERROR(INDEX(Parc!$B$2:$B$51,MATCH(A41,Parc!$A$2:$A$51,0)),"Code inconnu"))</f>
        <v/>
      </c>
      <c r="C41" s="8"/>
      <c r="D41" s="8"/>
      <c r="E41" s="8"/>
      <c r="F41" s="8"/>
      <c r="G41" s="33" t="str">
        <f aca="false">IF(OR(F41="",E41=""),"",EDATE(F41,E41))</f>
        <v/>
      </c>
      <c r="H41" s="11" t="str">
        <f aca="false">IF(G41="","",IF(G41&lt;Diagnostic!$C$21,"En retard",IF(G41-Diagnostic!$C$21&lt;=45,"À planifier","À jour")))</f>
        <v/>
      </c>
      <c r="I41" s="8"/>
    </row>
    <row r="43" customFormat="false" ht="15" hidden="false" customHeight="false" outlineLevel="0" collapsed="false">
      <c r="A43" s="6" t="s">
        <v>378</v>
      </c>
    </row>
  </sheetData>
  <conditionalFormatting sqref="H2:H41">
    <cfRule type="cellIs" priority="2" operator="equal" aboveAverage="0" equalAverage="0" bottom="0" percent="0" rank="0" text="" dxfId="6">
      <formula>"En retard"</formula>
    </cfRule>
    <cfRule type="cellIs" priority="3" operator="equal" aboveAverage="0" equalAverage="0" bottom="0" percent="0" rank="0" text="" dxfId="7">
      <formula>"À planifier"</formula>
    </cfRule>
    <cfRule type="cellIs" priority="4" operator="equal" aboveAverage="0" equalAverage="0" bottom="0" percent="0" rank="0" text="" dxfId="8">
      <formula>"À jour"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5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20"/>
    <col collapsed="false" customWidth="true" hidden="false" outlineLevel="0" max="6" min="6" style="0" width="40"/>
  </cols>
  <sheetData>
    <row r="1" customFormat="false" ht="15" hidden="false" customHeight="false" outlineLevel="0" collapsed="false">
      <c r="A1" s="7" t="s">
        <v>118</v>
      </c>
      <c r="B1" s="7" t="s">
        <v>379</v>
      </c>
      <c r="C1" s="7" t="s">
        <v>125</v>
      </c>
      <c r="D1" s="7" t="s">
        <v>126</v>
      </c>
      <c r="E1" s="7" t="s">
        <v>380</v>
      </c>
      <c r="F1" s="7" t="s">
        <v>381</v>
      </c>
      <c r="H1" s="6" t="s">
        <v>382</v>
      </c>
    </row>
    <row r="2" customFormat="false" ht="15" hidden="false" customHeight="false" outlineLevel="0" collapsed="false">
      <c r="A2" s="34" t="n">
        <v>45932</v>
      </c>
      <c r="B2" s="32" t="s">
        <v>383</v>
      </c>
      <c r="C2" s="32" t="s">
        <v>138</v>
      </c>
      <c r="D2" s="32" t="n">
        <v>2</v>
      </c>
      <c r="E2" s="32" t="s">
        <v>135</v>
      </c>
      <c r="F2" s="22" t="str">
        <f aca="false">IF(C2="","",IFERROR(INDEX(Listes!$F$2:$F$21,MATCH(C2,Listes!$E$2:$E$21,0)),""))</f>
        <v>Roulement 6204-2RS</v>
      </c>
    </row>
    <row r="3" customFormat="false" ht="15" hidden="false" customHeight="false" outlineLevel="0" collapsed="false">
      <c r="A3" s="34" t="n">
        <v>45937</v>
      </c>
      <c r="B3" s="32" t="s">
        <v>384</v>
      </c>
      <c r="C3" s="32" t="s">
        <v>138</v>
      </c>
      <c r="D3" s="32" t="n">
        <v>2</v>
      </c>
      <c r="E3" s="32"/>
      <c r="F3" s="22" t="str">
        <f aca="false">IF(C3="","",IFERROR(INDEX(Listes!$F$2:$F$21,MATCH(C3,Listes!$E$2:$E$21,0)),""))</f>
        <v>Roulement 6204-2RS</v>
      </c>
    </row>
    <row r="4" customFormat="false" ht="15" hidden="false" customHeight="false" outlineLevel="0" collapsed="false">
      <c r="A4" s="34" t="n">
        <v>45943</v>
      </c>
      <c r="B4" s="32" t="s">
        <v>385</v>
      </c>
      <c r="C4" s="32" t="s">
        <v>138</v>
      </c>
      <c r="D4" s="32" t="n">
        <v>2</v>
      </c>
      <c r="E4" s="32" t="s">
        <v>145</v>
      </c>
      <c r="F4" s="22" t="str">
        <f aca="false">IF(C4="","",IFERROR(INDEX(Listes!$F$2:$F$21,MATCH(C4,Listes!$E$2:$E$21,0)),""))</f>
        <v>Roulement 6204-2RS</v>
      </c>
    </row>
    <row r="5" customFormat="false" ht="15" hidden="false" customHeight="false" outlineLevel="0" collapsed="false">
      <c r="A5" s="34" t="n">
        <v>45947</v>
      </c>
      <c r="B5" s="32" t="s">
        <v>386</v>
      </c>
      <c r="C5" s="32" t="s">
        <v>138</v>
      </c>
      <c r="D5" s="32" t="n">
        <v>4</v>
      </c>
      <c r="E5" s="32" t="s">
        <v>157</v>
      </c>
      <c r="F5" s="22" t="str">
        <f aca="false">IF(C5="","",IFERROR(INDEX(Listes!$F$2:$F$21,MATCH(C5,Listes!$E$2:$E$21,0)),""))</f>
        <v>Roulement 6204-2RS</v>
      </c>
    </row>
    <row r="6" customFormat="false" ht="15" hidden="false" customHeight="false" outlineLevel="0" collapsed="false">
      <c r="A6" s="34" t="n">
        <v>45947</v>
      </c>
      <c r="B6" s="32" t="s">
        <v>387</v>
      </c>
      <c r="C6" s="32" t="s">
        <v>160</v>
      </c>
      <c r="D6" s="32" t="n">
        <v>4</v>
      </c>
      <c r="E6" s="32" t="s">
        <v>158</v>
      </c>
      <c r="F6" s="22" t="str">
        <f aca="false">IF(C6="","",IFERROR(INDEX(Listes!$F$2:$F$21,MATCH(C6,Listes!$E$2:$E$21,0)),""))</f>
        <v>Huile hydraulique HVLP 46 (bidon 20 L)</v>
      </c>
    </row>
    <row r="7" customFormat="false" ht="15" hidden="false" customHeight="false" outlineLevel="0" collapsed="false">
      <c r="A7" s="34" t="n">
        <v>45952</v>
      </c>
      <c r="B7" s="32" t="s">
        <v>388</v>
      </c>
      <c r="C7" s="32" t="s">
        <v>160</v>
      </c>
      <c r="D7" s="32" t="n">
        <v>4</v>
      </c>
      <c r="E7" s="32"/>
      <c r="F7" s="22" t="str">
        <f aca="false">IF(C7="","",IFERROR(INDEX(Listes!$F$2:$F$21,MATCH(C7,Listes!$E$2:$E$21,0)),""))</f>
        <v>Huile hydraulique HVLP 46 (bidon 20 L)</v>
      </c>
    </row>
    <row r="8" customFormat="false" ht="15" hidden="false" customHeight="false" outlineLevel="0" collapsed="false">
      <c r="A8" s="34" t="n">
        <v>45954</v>
      </c>
      <c r="B8" s="32" t="s">
        <v>389</v>
      </c>
      <c r="C8" s="32" t="s">
        <v>160</v>
      </c>
      <c r="D8" s="32" t="n">
        <v>1</v>
      </c>
      <c r="E8" s="32" t="s">
        <v>163</v>
      </c>
      <c r="F8" s="22" t="str">
        <f aca="false">IF(C8="","",IFERROR(INDEX(Listes!$F$2:$F$21,MATCH(C8,Listes!$E$2:$E$21,0)),""))</f>
        <v>Huile hydraulique HVLP 46 (bidon 20 L)</v>
      </c>
    </row>
    <row r="9" customFormat="false" ht="15" hidden="false" customHeight="false" outlineLevel="0" collapsed="false">
      <c r="A9" s="34" t="n">
        <v>45957</v>
      </c>
      <c r="B9" s="32" t="s">
        <v>390</v>
      </c>
      <c r="C9" s="32" t="s">
        <v>138</v>
      </c>
      <c r="D9" s="32" t="n">
        <v>4</v>
      </c>
      <c r="E9" s="32" t="s">
        <v>166</v>
      </c>
      <c r="F9" s="22" t="str">
        <f aca="false">IF(C9="","",IFERROR(INDEX(Listes!$F$2:$F$21,MATCH(C9,Listes!$E$2:$E$21,0)),""))</f>
        <v>Roulement 6204-2RS</v>
      </c>
    </row>
    <row r="10" customFormat="false" ht="15" hidden="false" customHeight="false" outlineLevel="0" collapsed="false">
      <c r="A10" s="34" t="n">
        <v>45958</v>
      </c>
      <c r="B10" s="32" t="s">
        <v>391</v>
      </c>
      <c r="C10" s="32" t="s">
        <v>138</v>
      </c>
      <c r="D10" s="32" t="n">
        <v>2</v>
      </c>
      <c r="E10" s="32"/>
      <c r="F10" s="22" t="str">
        <f aca="false">IF(C10="","",IFERROR(INDEX(Listes!$F$2:$F$21,MATCH(C10,Listes!$E$2:$E$21,0)),""))</f>
        <v>Roulement 6204-2RS</v>
      </c>
    </row>
    <row r="11" customFormat="false" ht="15" hidden="false" customHeight="false" outlineLevel="0" collapsed="false">
      <c r="A11" s="34" t="n">
        <v>45961</v>
      </c>
      <c r="B11" s="32" t="s">
        <v>392</v>
      </c>
      <c r="C11" s="32" t="s">
        <v>138</v>
      </c>
      <c r="D11" s="32" t="n">
        <v>6</v>
      </c>
      <c r="E11" s="32" t="s">
        <v>170</v>
      </c>
      <c r="F11" s="22" t="str">
        <f aca="false">IF(C11="","",IFERROR(INDEX(Listes!$F$2:$F$21,MATCH(C11,Listes!$E$2:$E$21,0)),""))</f>
        <v>Roulement 6204-2RS</v>
      </c>
    </row>
    <row r="12" customFormat="false" ht="15" hidden="false" customHeight="false" outlineLevel="0" collapsed="false">
      <c r="A12" s="34" t="n">
        <v>45964</v>
      </c>
      <c r="B12" s="32" t="s">
        <v>393</v>
      </c>
      <c r="C12" s="32" t="s">
        <v>138</v>
      </c>
      <c r="D12" s="32" t="n">
        <v>2</v>
      </c>
      <c r="E12" s="32" t="s">
        <v>171</v>
      </c>
      <c r="F12" s="22" t="str">
        <f aca="false">IF(C12="","",IFERROR(INDEX(Listes!$F$2:$F$21,MATCH(C12,Listes!$E$2:$E$21,0)),""))</f>
        <v>Roulement 6204-2RS</v>
      </c>
    </row>
    <row r="13" customFormat="false" ht="15" hidden="false" customHeight="false" outlineLevel="0" collapsed="false">
      <c r="A13" s="34" t="n">
        <v>45965</v>
      </c>
      <c r="B13" s="32" t="s">
        <v>394</v>
      </c>
      <c r="C13" s="32" t="s">
        <v>160</v>
      </c>
      <c r="D13" s="32" t="n">
        <v>2</v>
      </c>
      <c r="E13" s="32" t="s">
        <v>175</v>
      </c>
      <c r="F13" s="22" t="str">
        <f aca="false">IF(C13="","",IFERROR(INDEX(Listes!$F$2:$F$21,MATCH(C13,Listes!$E$2:$E$21,0)),""))</f>
        <v>Huile hydraulique HVLP 46 (bidon 20 L)</v>
      </c>
    </row>
    <row r="14" customFormat="false" ht="15" hidden="false" customHeight="false" outlineLevel="0" collapsed="false">
      <c r="A14" s="34" t="n">
        <v>45971</v>
      </c>
      <c r="B14" s="32" t="s">
        <v>395</v>
      </c>
      <c r="C14" s="32" t="s">
        <v>138</v>
      </c>
      <c r="D14" s="32" t="n">
        <v>4</v>
      </c>
      <c r="E14" s="32"/>
      <c r="F14" s="22" t="str">
        <f aca="false">IF(C14="","",IFERROR(INDEX(Listes!$F$2:$F$21,MATCH(C14,Listes!$E$2:$E$21,0)),""))</f>
        <v>Roulement 6204-2RS</v>
      </c>
    </row>
    <row r="15" customFormat="false" ht="15" hidden="false" customHeight="false" outlineLevel="0" collapsed="false">
      <c r="A15" s="34" t="n">
        <v>45978</v>
      </c>
      <c r="B15" s="32" t="s">
        <v>396</v>
      </c>
      <c r="C15" s="32" t="s">
        <v>138</v>
      </c>
      <c r="D15" s="32" t="n">
        <v>6</v>
      </c>
      <c r="E15" s="32" t="s">
        <v>181</v>
      </c>
      <c r="F15" s="22" t="str">
        <f aca="false">IF(C15="","",IFERROR(INDEX(Listes!$F$2:$F$21,MATCH(C15,Listes!$E$2:$E$21,0)),""))</f>
        <v>Roulement 6204-2RS</v>
      </c>
    </row>
    <row r="16" customFormat="false" ht="15" hidden="false" customHeight="false" outlineLevel="0" collapsed="false">
      <c r="A16" s="34" t="n">
        <v>45979</v>
      </c>
      <c r="B16" s="32" t="s">
        <v>397</v>
      </c>
      <c r="C16" s="32" t="s">
        <v>160</v>
      </c>
      <c r="D16" s="32" t="n">
        <v>2</v>
      </c>
      <c r="E16" s="32"/>
      <c r="F16" s="22" t="str">
        <f aca="false">IF(C16="","",IFERROR(INDEX(Listes!$F$2:$F$21,MATCH(C16,Listes!$E$2:$E$21,0)),""))</f>
        <v>Huile hydraulique HVLP 46 (bidon 20 L)</v>
      </c>
    </row>
    <row r="17" customFormat="false" ht="15" hidden="false" customHeight="false" outlineLevel="0" collapsed="false">
      <c r="A17" s="34" t="n">
        <v>45980</v>
      </c>
      <c r="B17" s="32" t="s">
        <v>398</v>
      </c>
      <c r="C17" s="32" t="s">
        <v>160</v>
      </c>
      <c r="D17" s="32" t="n">
        <v>1</v>
      </c>
      <c r="E17" s="32" t="s">
        <v>185</v>
      </c>
      <c r="F17" s="22" t="str">
        <f aca="false">IF(C17="","",IFERROR(INDEX(Listes!$F$2:$F$21,MATCH(C17,Listes!$E$2:$E$21,0)),""))</f>
        <v>Huile hydraulique HVLP 46 (bidon 20 L)</v>
      </c>
    </row>
    <row r="18" customFormat="false" ht="15" hidden="false" customHeight="false" outlineLevel="0" collapsed="false">
      <c r="A18" s="34" t="n">
        <v>45985</v>
      </c>
      <c r="B18" s="32" t="s">
        <v>399</v>
      </c>
      <c r="C18" s="32" t="s">
        <v>138</v>
      </c>
      <c r="D18" s="32" t="n">
        <v>4</v>
      </c>
      <c r="E18" s="32" t="s">
        <v>189</v>
      </c>
      <c r="F18" s="22" t="str">
        <f aca="false">IF(C18="","",IFERROR(INDEX(Listes!$F$2:$F$21,MATCH(C18,Listes!$E$2:$E$21,0)),""))</f>
        <v>Roulement 6204-2RS</v>
      </c>
    </row>
    <row r="19" customFormat="false" ht="15" hidden="false" customHeight="false" outlineLevel="0" collapsed="false">
      <c r="A19" s="34" t="n">
        <v>45986</v>
      </c>
      <c r="B19" s="32" t="s">
        <v>400</v>
      </c>
      <c r="C19" s="32" t="s">
        <v>138</v>
      </c>
      <c r="D19" s="32" t="n">
        <v>4</v>
      </c>
      <c r="E19" s="32" t="s">
        <v>191</v>
      </c>
      <c r="F19" s="22" t="str">
        <f aca="false">IF(C19="","",IFERROR(INDEX(Listes!$F$2:$F$21,MATCH(C19,Listes!$E$2:$E$21,0)),""))</f>
        <v>Roulement 6204-2RS</v>
      </c>
    </row>
    <row r="20" customFormat="false" ht="15" hidden="false" customHeight="false" outlineLevel="0" collapsed="false">
      <c r="A20" s="34" t="n">
        <v>45988</v>
      </c>
      <c r="B20" s="32" t="s">
        <v>401</v>
      </c>
      <c r="C20" s="32" t="s">
        <v>138</v>
      </c>
      <c r="D20" s="32" t="n">
        <v>6</v>
      </c>
      <c r="E20" s="32" t="s">
        <v>193</v>
      </c>
      <c r="F20" s="22" t="str">
        <f aca="false">IF(C20="","",IFERROR(INDEX(Listes!$F$2:$F$21,MATCH(C20,Listes!$E$2:$E$21,0)),""))</f>
        <v>Roulement 6204-2RS</v>
      </c>
    </row>
    <row r="21" customFormat="false" ht="15" hidden="false" customHeight="false" outlineLevel="0" collapsed="false">
      <c r="A21" s="34" t="n">
        <v>45989</v>
      </c>
      <c r="B21" s="32" t="s">
        <v>402</v>
      </c>
      <c r="C21" s="32" t="s">
        <v>138</v>
      </c>
      <c r="D21" s="32" t="n">
        <v>2</v>
      </c>
      <c r="E21" s="32" t="s">
        <v>194</v>
      </c>
      <c r="F21" s="22" t="str">
        <f aca="false">IF(C21="","",IFERROR(INDEX(Listes!$F$2:$F$21,MATCH(C21,Listes!$E$2:$E$21,0)),""))</f>
        <v>Roulement 6204-2RS</v>
      </c>
    </row>
    <row r="22" customFormat="false" ht="15" hidden="false" customHeight="false" outlineLevel="0" collapsed="false">
      <c r="A22" s="34" t="n">
        <v>45994</v>
      </c>
      <c r="B22" s="32" t="s">
        <v>403</v>
      </c>
      <c r="C22" s="32" t="s">
        <v>200</v>
      </c>
      <c r="D22" s="32" t="n">
        <v>1</v>
      </c>
      <c r="E22" s="32" t="s">
        <v>198</v>
      </c>
      <c r="F22" s="22" t="str">
        <f aca="false">IF(C22="","",IFERROR(INDEX(Listes!$F$2:$F$21,MATCH(C22,Listes!$E$2:$E$21,0)),""))</f>
        <v>Élingue textile 2 t, 2 m</v>
      </c>
    </row>
    <row r="23" customFormat="false" ht="15" hidden="false" customHeight="false" outlineLevel="0" collapsed="false">
      <c r="A23" s="34" t="n">
        <v>45995</v>
      </c>
      <c r="B23" s="32" t="s">
        <v>404</v>
      </c>
      <c r="C23" s="32" t="s">
        <v>138</v>
      </c>
      <c r="D23" s="32" t="n">
        <v>4</v>
      </c>
      <c r="E23" s="32"/>
      <c r="F23" s="22" t="str">
        <f aca="false">IF(C23="","",IFERROR(INDEX(Listes!$F$2:$F$21,MATCH(C23,Listes!$E$2:$E$21,0)),""))</f>
        <v>Roulement 6204-2RS</v>
      </c>
    </row>
    <row r="24" customFormat="false" ht="15" hidden="false" customHeight="false" outlineLevel="0" collapsed="false">
      <c r="A24" s="34" t="n">
        <v>45995</v>
      </c>
      <c r="B24" s="32" t="s">
        <v>405</v>
      </c>
      <c r="C24" s="32" t="s">
        <v>160</v>
      </c>
      <c r="D24" s="32" t="n">
        <v>1</v>
      </c>
      <c r="E24" s="32" t="s">
        <v>202</v>
      </c>
      <c r="F24" s="22" t="str">
        <f aca="false">IF(C24="","",IFERROR(INDEX(Listes!$F$2:$F$21,MATCH(C24,Listes!$E$2:$E$21,0)),""))</f>
        <v>Huile hydraulique HVLP 46 (bidon 20 L)</v>
      </c>
    </row>
    <row r="25" customFormat="false" ht="15" hidden="false" customHeight="false" outlineLevel="0" collapsed="false">
      <c r="A25" s="34" t="n">
        <v>46000</v>
      </c>
      <c r="B25" s="32" t="s">
        <v>406</v>
      </c>
      <c r="C25" s="32" t="s">
        <v>138</v>
      </c>
      <c r="D25" s="32" t="n">
        <v>6</v>
      </c>
      <c r="E25" s="32" t="s">
        <v>205</v>
      </c>
      <c r="F25" s="22" t="str">
        <f aca="false">IF(C25="","",IFERROR(INDEX(Listes!$F$2:$F$21,MATCH(C25,Listes!$E$2:$E$21,0)),""))</f>
        <v>Roulement 6204-2RS</v>
      </c>
    </row>
    <row r="26" customFormat="false" ht="15" hidden="false" customHeight="false" outlineLevel="0" collapsed="false">
      <c r="A26" s="34" t="n">
        <v>46000</v>
      </c>
      <c r="B26" s="32" t="s">
        <v>407</v>
      </c>
      <c r="C26" s="32" t="s">
        <v>200</v>
      </c>
      <c r="D26" s="32" t="n">
        <v>1</v>
      </c>
      <c r="E26" s="32"/>
      <c r="F26" s="22" t="str">
        <f aca="false">IF(C26="","",IFERROR(INDEX(Listes!$F$2:$F$21,MATCH(C26,Listes!$E$2:$E$21,0)),""))</f>
        <v>Élingue textile 2 t, 2 m</v>
      </c>
    </row>
    <row r="27" customFormat="false" ht="15" hidden="false" customHeight="false" outlineLevel="0" collapsed="false">
      <c r="A27" s="34" t="n">
        <v>46006</v>
      </c>
      <c r="B27" s="32" t="s">
        <v>408</v>
      </c>
      <c r="C27" s="32" t="s">
        <v>200</v>
      </c>
      <c r="D27" s="32" t="n">
        <v>2</v>
      </c>
      <c r="E27" s="32" t="s">
        <v>209</v>
      </c>
      <c r="F27" s="22" t="str">
        <f aca="false">IF(C27="","",IFERROR(INDEX(Listes!$F$2:$F$21,MATCH(C27,Listes!$E$2:$E$21,0)),""))</f>
        <v>Élingue textile 2 t, 2 m</v>
      </c>
    </row>
    <row r="28" customFormat="false" ht="15" hidden="false" customHeight="false" outlineLevel="0" collapsed="false">
      <c r="A28" s="34" t="n">
        <v>46007</v>
      </c>
      <c r="B28" s="32" t="s">
        <v>409</v>
      </c>
      <c r="C28" s="32" t="s">
        <v>200</v>
      </c>
      <c r="D28" s="32" t="n">
        <v>2</v>
      </c>
      <c r="E28" s="32"/>
      <c r="F28" s="22" t="str">
        <f aca="false">IF(C28="","",IFERROR(INDEX(Listes!$F$2:$F$21,MATCH(C28,Listes!$E$2:$E$21,0)),""))</f>
        <v>Élingue textile 2 t, 2 m</v>
      </c>
    </row>
    <row r="29" customFormat="false" ht="15" hidden="false" customHeight="false" outlineLevel="0" collapsed="false">
      <c r="A29" s="34" t="n">
        <v>46009</v>
      </c>
      <c r="B29" s="32" t="s">
        <v>410</v>
      </c>
      <c r="C29" s="32" t="s">
        <v>160</v>
      </c>
      <c r="D29" s="32" t="n">
        <v>1</v>
      </c>
      <c r="E29" s="32" t="s">
        <v>211</v>
      </c>
      <c r="F29" s="22" t="str">
        <f aca="false">IF(C29="","",IFERROR(INDEX(Listes!$F$2:$F$21,MATCH(C29,Listes!$E$2:$E$21,0)),""))</f>
        <v>Huile hydraulique HVLP 46 (bidon 20 L)</v>
      </c>
    </row>
    <row r="30" customFormat="false" ht="15" hidden="false" customHeight="false" outlineLevel="0" collapsed="false">
      <c r="A30" s="34" t="n">
        <v>46009</v>
      </c>
      <c r="B30" s="32" t="s">
        <v>411</v>
      </c>
      <c r="C30" s="32" t="s">
        <v>200</v>
      </c>
      <c r="D30" s="32" t="n">
        <v>2</v>
      </c>
      <c r="E30" s="32"/>
      <c r="F30" s="22" t="str">
        <f aca="false">IF(C30="","",IFERROR(INDEX(Listes!$F$2:$F$21,MATCH(C30,Listes!$E$2:$E$21,0)),""))</f>
        <v>Élingue textile 2 t, 2 m</v>
      </c>
    </row>
    <row r="31" customFormat="false" ht="15" hidden="false" customHeight="false" outlineLevel="0" collapsed="false">
      <c r="A31" s="34" t="n">
        <v>46027</v>
      </c>
      <c r="B31" s="32" t="s">
        <v>412</v>
      </c>
      <c r="C31" s="32" t="s">
        <v>138</v>
      </c>
      <c r="D31" s="32" t="n">
        <v>6</v>
      </c>
      <c r="E31" s="32" t="s">
        <v>216</v>
      </c>
      <c r="F31" s="22" t="str">
        <f aca="false">IF(C31="","",IFERROR(INDEX(Listes!$F$2:$F$21,MATCH(C31,Listes!$E$2:$E$21,0)),""))</f>
        <v>Roulement 6204-2RS</v>
      </c>
    </row>
    <row r="32" customFormat="false" ht="15" hidden="false" customHeight="false" outlineLevel="0" collapsed="false">
      <c r="A32" s="34" t="n">
        <v>46028</v>
      </c>
      <c r="B32" s="32" t="s">
        <v>413</v>
      </c>
      <c r="C32" s="32" t="s">
        <v>160</v>
      </c>
      <c r="D32" s="32" t="n">
        <v>2</v>
      </c>
      <c r="E32" s="32" t="s">
        <v>217</v>
      </c>
      <c r="F32" s="22" t="str">
        <f aca="false">IF(C32="","",IFERROR(INDEX(Listes!$F$2:$F$21,MATCH(C32,Listes!$E$2:$E$21,0)),""))</f>
        <v>Huile hydraulique HVLP 46 (bidon 20 L)</v>
      </c>
    </row>
    <row r="33" customFormat="false" ht="15" hidden="false" customHeight="false" outlineLevel="0" collapsed="false">
      <c r="A33" s="34" t="n">
        <v>46028</v>
      </c>
      <c r="B33" s="32" t="s">
        <v>414</v>
      </c>
      <c r="C33" s="32" t="s">
        <v>200</v>
      </c>
      <c r="D33" s="32" t="n">
        <v>1</v>
      </c>
      <c r="E33" s="32" t="s">
        <v>218</v>
      </c>
      <c r="F33" s="22" t="str">
        <f aca="false">IF(C33="","",IFERROR(INDEX(Listes!$F$2:$F$21,MATCH(C33,Listes!$E$2:$E$21,0)),""))</f>
        <v>Élingue textile 2 t, 2 m</v>
      </c>
    </row>
    <row r="34" customFormat="false" ht="15" hidden="false" customHeight="false" outlineLevel="0" collapsed="false">
      <c r="A34" s="34" t="n">
        <v>46031</v>
      </c>
      <c r="B34" s="32" t="s">
        <v>415</v>
      </c>
      <c r="C34" s="32" t="s">
        <v>138</v>
      </c>
      <c r="D34" s="32" t="n">
        <v>4</v>
      </c>
      <c r="E34" s="32"/>
      <c r="F34" s="22" t="str">
        <f aca="false">IF(C34="","",IFERROR(INDEX(Listes!$F$2:$F$21,MATCH(C34,Listes!$E$2:$E$21,0)),""))</f>
        <v>Roulement 6204-2RS</v>
      </c>
    </row>
    <row r="35" customFormat="false" ht="15" hidden="false" customHeight="false" outlineLevel="0" collapsed="false">
      <c r="A35" s="34" t="n">
        <v>46034</v>
      </c>
      <c r="B35" s="32" t="s">
        <v>416</v>
      </c>
      <c r="C35" s="32" t="s">
        <v>160</v>
      </c>
      <c r="D35" s="32" t="n">
        <v>1</v>
      </c>
      <c r="E35" s="32" t="s">
        <v>221</v>
      </c>
      <c r="F35" s="22" t="str">
        <f aca="false">IF(C35="","",IFERROR(INDEX(Listes!$F$2:$F$21,MATCH(C35,Listes!$E$2:$E$21,0)),""))</f>
        <v>Huile hydraulique HVLP 46 (bidon 20 L)</v>
      </c>
    </row>
    <row r="36" customFormat="false" ht="15" hidden="false" customHeight="false" outlineLevel="0" collapsed="false">
      <c r="A36" s="34" t="n">
        <v>46035</v>
      </c>
      <c r="B36" s="32" t="s">
        <v>417</v>
      </c>
      <c r="C36" s="32" t="s">
        <v>160</v>
      </c>
      <c r="D36" s="32" t="n">
        <v>2</v>
      </c>
      <c r="E36" s="32" t="s">
        <v>223</v>
      </c>
      <c r="F36" s="22" t="str">
        <f aca="false">IF(C36="","",IFERROR(INDEX(Listes!$F$2:$F$21,MATCH(C36,Listes!$E$2:$E$21,0)),""))</f>
        <v>Huile hydraulique HVLP 46 (bidon 20 L)</v>
      </c>
    </row>
    <row r="37" customFormat="false" ht="15" hidden="false" customHeight="false" outlineLevel="0" collapsed="false">
      <c r="A37" s="34" t="n">
        <v>46036</v>
      </c>
      <c r="B37" s="32" t="s">
        <v>418</v>
      </c>
      <c r="C37" s="32" t="s">
        <v>138</v>
      </c>
      <c r="D37" s="32" t="n">
        <v>2</v>
      </c>
      <c r="E37" s="32"/>
      <c r="F37" s="22" t="str">
        <f aca="false">IF(C37="","",IFERROR(INDEX(Listes!$F$2:$F$21,MATCH(C37,Listes!$E$2:$E$21,0)),""))</f>
        <v>Roulement 6204-2RS</v>
      </c>
    </row>
    <row r="38" customFormat="false" ht="15" hidden="false" customHeight="false" outlineLevel="0" collapsed="false">
      <c r="A38" s="34" t="n">
        <v>46037</v>
      </c>
      <c r="B38" s="32" t="s">
        <v>419</v>
      </c>
      <c r="C38" s="32" t="s">
        <v>138</v>
      </c>
      <c r="D38" s="32" t="n">
        <v>6</v>
      </c>
      <c r="E38" s="32" t="s">
        <v>227</v>
      </c>
      <c r="F38" s="22" t="str">
        <f aca="false">IF(C38="","",IFERROR(INDEX(Listes!$F$2:$F$21,MATCH(C38,Listes!$E$2:$E$21,0)),""))</f>
        <v>Roulement 6204-2RS</v>
      </c>
    </row>
    <row r="39" customFormat="false" ht="15" hidden="false" customHeight="false" outlineLevel="0" collapsed="false">
      <c r="A39" s="34" t="n">
        <v>46038</v>
      </c>
      <c r="B39" s="32" t="s">
        <v>420</v>
      </c>
      <c r="C39" s="32" t="s">
        <v>138</v>
      </c>
      <c r="D39" s="32" t="n">
        <v>4</v>
      </c>
      <c r="E39" s="32" t="s">
        <v>228</v>
      </c>
      <c r="F39" s="22" t="str">
        <f aca="false">IF(C39="","",IFERROR(INDEX(Listes!$F$2:$F$21,MATCH(C39,Listes!$E$2:$E$21,0)),""))</f>
        <v>Roulement 6204-2RS</v>
      </c>
    </row>
    <row r="40" customFormat="false" ht="15" hidden="false" customHeight="false" outlineLevel="0" collapsed="false">
      <c r="A40" s="34" t="n">
        <v>46045</v>
      </c>
      <c r="B40" s="32" t="s">
        <v>421</v>
      </c>
      <c r="C40" s="32" t="s">
        <v>200</v>
      </c>
      <c r="D40" s="32" t="n">
        <v>1</v>
      </c>
      <c r="E40" s="32" t="s">
        <v>235</v>
      </c>
      <c r="F40" s="22" t="str">
        <f aca="false">IF(C40="","",IFERROR(INDEX(Listes!$F$2:$F$21,MATCH(C40,Listes!$E$2:$E$21,0)),""))</f>
        <v>Élingue textile 2 t, 2 m</v>
      </c>
    </row>
    <row r="41" customFormat="false" ht="15" hidden="false" customHeight="false" outlineLevel="0" collapsed="false">
      <c r="A41" s="34" t="n">
        <v>46050</v>
      </c>
      <c r="B41" s="32" t="s">
        <v>422</v>
      </c>
      <c r="C41" s="32" t="s">
        <v>160</v>
      </c>
      <c r="D41" s="32" t="n">
        <v>2</v>
      </c>
      <c r="E41" s="32" t="s">
        <v>236</v>
      </c>
      <c r="F41" s="22" t="str">
        <f aca="false">IF(C41="","",IFERROR(INDEX(Listes!$F$2:$F$21,MATCH(C41,Listes!$E$2:$E$21,0)),""))</f>
        <v>Huile hydraulique HVLP 46 (bidon 20 L)</v>
      </c>
    </row>
    <row r="42" customFormat="false" ht="15" hidden="false" customHeight="false" outlineLevel="0" collapsed="false">
      <c r="A42" s="34" t="n">
        <v>46051</v>
      </c>
      <c r="B42" s="32" t="s">
        <v>423</v>
      </c>
      <c r="C42" s="32" t="s">
        <v>138</v>
      </c>
      <c r="D42" s="32" t="n">
        <v>4</v>
      </c>
      <c r="E42" s="32" t="s">
        <v>237</v>
      </c>
      <c r="F42" s="22" t="str">
        <f aca="false">IF(C42="","",IFERROR(INDEX(Listes!$F$2:$F$21,MATCH(C42,Listes!$E$2:$E$21,0)),""))</f>
        <v>Roulement 6204-2RS</v>
      </c>
    </row>
    <row r="43" customFormat="false" ht="15" hidden="false" customHeight="false" outlineLevel="0" collapsed="false">
      <c r="A43" s="34" t="n">
        <v>46052</v>
      </c>
      <c r="B43" s="32" t="s">
        <v>424</v>
      </c>
      <c r="C43" s="32" t="s">
        <v>160</v>
      </c>
      <c r="D43" s="32" t="n">
        <v>2</v>
      </c>
      <c r="E43" s="32" t="s">
        <v>238</v>
      </c>
      <c r="F43" s="22" t="str">
        <f aca="false">IF(C43="","",IFERROR(INDEX(Listes!$F$2:$F$21,MATCH(C43,Listes!$E$2:$E$21,0)),""))</f>
        <v>Huile hydraulique HVLP 46 (bidon 20 L)</v>
      </c>
    </row>
    <row r="44" customFormat="false" ht="15" hidden="false" customHeight="false" outlineLevel="0" collapsed="false">
      <c r="A44" s="34" t="n">
        <v>46056</v>
      </c>
      <c r="B44" s="32" t="s">
        <v>425</v>
      </c>
      <c r="C44" s="32" t="s">
        <v>138</v>
      </c>
      <c r="D44" s="32" t="n">
        <v>4</v>
      </c>
      <c r="E44" s="32" t="s">
        <v>241</v>
      </c>
      <c r="F44" s="22" t="str">
        <f aca="false">IF(C44="","",IFERROR(INDEX(Listes!$F$2:$F$21,MATCH(C44,Listes!$E$2:$E$21,0)),""))</f>
        <v>Roulement 6204-2RS</v>
      </c>
    </row>
    <row r="45" customFormat="false" ht="15" hidden="false" customHeight="false" outlineLevel="0" collapsed="false">
      <c r="A45" s="34" t="n">
        <v>46057</v>
      </c>
      <c r="B45" s="32" t="s">
        <v>426</v>
      </c>
      <c r="C45" s="32" t="s">
        <v>138</v>
      </c>
      <c r="D45" s="32" t="n">
        <v>4</v>
      </c>
      <c r="E45" s="32" t="s">
        <v>242</v>
      </c>
      <c r="F45" s="22" t="str">
        <f aca="false">IF(C45="","",IFERROR(INDEX(Listes!$F$2:$F$21,MATCH(C45,Listes!$E$2:$E$21,0)),""))</f>
        <v>Roulement 6204-2RS</v>
      </c>
    </row>
    <row r="46" customFormat="false" ht="15" hidden="false" customHeight="false" outlineLevel="0" collapsed="false">
      <c r="A46" s="34" t="n">
        <v>46058</v>
      </c>
      <c r="B46" s="32" t="s">
        <v>427</v>
      </c>
      <c r="C46" s="32" t="s">
        <v>138</v>
      </c>
      <c r="D46" s="32" t="n">
        <v>4</v>
      </c>
      <c r="E46" s="32" t="s">
        <v>245</v>
      </c>
      <c r="F46" s="22" t="str">
        <f aca="false">IF(C46="","",IFERROR(INDEX(Listes!$F$2:$F$21,MATCH(C46,Listes!$E$2:$E$21,0)),""))</f>
        <v>Roulement 6204-2RS</v>
      </c>
    </row>
    <row r="47" customFormat="false" ht="15" hidden="false" customHeight="false" outlineLevel="0" collapsed="false">
      <c r="A47" s="34" t="n">
        <v>46063</v>
      </c>
      <c r="B47" s="32" t="s">
        <v>428</v>
      </c>
      <c r="C47" s="32" t="s">
        <v>200</v>
      </c>
      <c r="D47" s="32" t="n">
        <v>2</v>
      </c>
      <c r="E47" s="32" t="s">
        <v>248</v>
      </c>
      <c r="F47" s="22" t="str">
        <f aca="false">IF(C47="","",IFERROR(INDEX(Listes!$F$2:$F$21,MATCH(C47,Listes!$E$2:$E$21,0)),""))</f>
        <v>Élingue textile 2 t, 2 m</v>
      </c>
    </row>
    <row r="48" customFormat="false" ht="15" hidden="false" customHeight="false" outlineLevel="0" collapsed="false">
      <c r="A48" s="34" t="n">
        <v>46064</v>
      </c>
      <c r="B48" s="32" t="s">
        <v>429</v>
      </c>
      <c r="C48" s="32" t="s">
        <v>138</v>
      </c>
      <c r="D48" s="32" t="n">
        <v>4</v>
      </c>
      <c r="E48" s="32" t="s">
        <v>249</v>
      </c>
      <c r="F48" s="22" t="str">
        <f aca="false">IF(C48="","",IFERROR(INDEX(Listes!$F$2:$F$21,MATCH(C48,Listes!$E$2:$E$21,0)),""))</f>
        <v>Roulement 6204-2RS</v>
      </c>
    </row>
    <row r="49" customFormat="false" ht="15" hidden="false" customHeight="false" outlineLevel="0" collapsed="false">
      <c r="A49" s="34" t="n">
        <v>46066</v>
      </c>
      <c r="B49" s="32" t="s">
        <v>430</v>
      </c>
      <c r="C49" s="32" t="s">
        <v>160</v>
      </c>
      <c r="D49" s="32" t="n">
        <v>1</v>
      </c>
      <c r="E49" s="32" t="s">
        <v>250</v>
      </c>
      <c r="F49" s="22" t="str">
        <f aca="false">IF(C49="","",IFERROR(INDEX(Listes!$F$2:$F$21,MATCH(C49,Listes!$E$2:$E$21,0)),""))</f>
        <v>Huile hydraulique HVLP 46 (bidon 20 L)</v>
      </c>
    </row>
    <row r="50" customFormat="false" ht="15" hidden="false" customHeight="false" outlineLevel="0" collapsed="false">
      <c r="A50" s="34" t="n">
        <v>46071</v>
      </c>
      <c r="B50" s="32" t="s">
        <v>431</v>
      </c>
      <c r="C50" s="32" t="s">
        <v>138</v>
      </c>
      <c r="D50" s="32" t="n">
        <v>2</v>
      </c>
      <c r="E50" s="32" t="s">
        <v>251</v>
      </c>
      <c r="F50" s="22" t="str">
        <f aca="false">IF(C50="","",IFERROR(INDEX(Listes!$F$2:$F$21,MATCH(C50,Listes!$E$2:$E$21,0)),""))</f>
        <v>Roulement 6204-2RS</v>
      </c>
    </row>
    <row r="51" customFormat="false" ht="15" hidden="false" customHeight="false" outlineLevel="0" collapsed="false">
      <c r="A51" s="34" t="n">
        <v>46072</v>
      </c>
      <c r="B51" s="32" t="s">
        <v>432</v>
      </c>
      <c r="C51" s="32" t="s">
        <v>138</v>
      </c>
      <c r="D51" s="32" t="n">
        <v>2</v>
      </c>
      <c r="E51" s="32" t="s">
        <v>253</v>
      </c>
      <c r="F51" s="22" t="str">
        <f aca="false">IF(C51="","",IFERROR(INDEX(Listes!$F$2:$F$21,MATCH(C51,Listes!$E$2:$E$21,0)),""))</f>
        <v>Roulement 6204-2RS</v>
      </c>
    </row>
    <row r="52" customFormat="false" ht="15" hidden="false" customHeight="false" outlineLevel="0" collapsed="false">
      <c r="A52" s="34" t="n">
        <v>46085</v>
      </c>
      <c r="B52" s="32" t="s">
        <v>433</v>
      </c>
      <c r="C52" s="32" t="s">
        <v>138</v>
      </c>
      <c r="D52" s="32" t="n">
        <v>2</v>
      </c>
      <c r="E52" s="32" t="s">
        <v>256</v>
      </c>
      <c r="F52" s="22" t="str">
        <f aca="false">IF(C52="","",IFERROR(INDEX(Listes!$F$2:$F$21,MATCH(C52,Listes!$E$2:$E$21,0)),""))</f>
        <v>Roulement 6204-2RS</v>
      </c>
    </row>
    <row r="53" customFormat="false" ht="15" hidden="false" customHeight="false" outlineLevel="0" collapsed="false">
      <c r="A53" s="34" t="n">
        <v>46087</v>
      </c>
      <c r="B53" s="32" t="s">
        <v>434</v>
      </c>
      <c r="C53" s="32" t="s">
        <v>138</v>
      </c>
      <c r="D53" s="32" t="n">
        <v>4</v>
      </c>
      <c r="E53" s="32"/>
      <c r="F53" s="22" t="str">
        <f aca="false">IF(C53="","",IFERROR(INDEX(Listes!$F$2:$F$21,MATCH(C53,Listes!$E$2:$E$21,0)),""))</f>
        <v>Roulement 6204-2RS</v>
      </c>
    </row>
    <row r="54" customFormat="false" ht="15" hidden="false" customHeight="false" outlineLevel="0" collapsed="false">
      <c r="A54" s="34" t="n">
        <v>46090</v>
      </c>
      <c r="B54" s="32" t="s">
        <v>435</v>
      </c>
      <c r="C54" s="32" t="s">
        <v>138</v>
      </c>
      <c r="D54" s="32" t="n">
        <v>2</v>
      </c>
      <c r="E54" s="32" t="s">
        <v>258</v>
      </c>
      <c r="F54" s="22" t="str">
        <f aca="false">IF(C54="","",IFERROR(INDEX(Listes!$F$2:$F$21,MATCH(C54,Listes!$E$2:$E$21,0)),""))</f>
        <v>Roulement 6204-2RS</v>
      </c>
    </row>
    <row r="55" customFormat="false" ht="15" hidden="false" customHeight="false" outlineLevel="0" collapsed="false">
      <c r="A55" s="34" t="n">
        <v>46093</v>
      </c>
      <c r="B55" s="32" t="s">
        <v>436</v>
      </c>
      <c r="C55" s="32" t="s">
        <v>138</v>
      </c>
      <c r="D55" s="32" t="n">
        <v>4</v>
      </c>
      <c r="E55" s="32" t="s">
        <v>262</v>
      </c>
      <c r="F55" s="22" t="str">
        <f aca="false">IF(C55="","",IFERROR(INDEX(Listes!$F$2:$F$21,MATCH(C55,Listes!$E$2:$E$21,0)),""))</f>
        <v>Roulement 6204-2RS</v>
      </c>
    </row>
    <row r="56" customFormat="false" ht="15" hidden="false" customHeight="false" outlineLevel="0" collapsed="false">
      <c r="A56" s="34" t="n">
        <v>46094</v>
      </c>
      <c r="B56" s="32" t="s">
        <v>437</v>
      </c>
      <c r="C56" s="32" t="s">
        <v>160</v>
      </c>
      <c r="D56" s="32" t="n">
        <v>1</v>
      </c>
      <c r="E56" s="32" t="s">
        <v>264</v>
      </c>
      <c r="F56" s="22" t="str">
        <f aca="false">IF(C56="","",IFERROR(INDEX(Listes!$F$2:$F$21,MATCH(C56,Listes!$E$2:$E$21,0)),""))</f>
        <v>Huile hydraulique HVLP 46 (bidon 20 L)</v>
      </c>
    </row>
    <row r="57" customFormat="false" ht="15" hidden="false" customHeight="false" outlineLevel="0" collapsed="false">
      <c r="A57" s="34" t="n">
        <v>46097</v>
      </c>
      <c r="B57" s="32" t="s">
        <v>438</v>
      </c>
      <c r="C57" s="32" t="s">
        <v>160</v>
      </c>
      <c r="D57" s="32" t="n">
        <v>1</v>
      </c>
      <c r="E57" s="32" t="s">
        <v>265</v>
      </c>
      <c r="F57" s="22" t="str">
        <f aca="false">IF(C57="","",IFERROR(INDEX(Listes!$F$2:$F$21,MATCH(C57,Listes!$E$2:$E$21,0)),""))</f>
        <v>Huile hydraulique HVLP 46 (bidon 20 L)</v>
      </c>
    </row>
    <row r="58" customFormat="false" ht="15" hidden="false" customHeight="false" outlineLevel="0" collapsed="false">
      <c r="A58" s="34" t="n">
        <v>46101</v>
      </c>
      <c r="B58" s="32" t="s">
        <v>439</v>
      </c>
      <c r="C58" s="32" t="s">
        <v>138</v>
      </c>
      <c r="D58" s="32" t="n">
        <v>4</v>
      </c>
      <c r="E58" s="32" t="s">
        <v>270</v>
      </c>
      <c r="F58" s="22" t="str">
        <f aca="false">IF(C58="","",IFERROR(INDEX(Listes!$F$2:$F$21,MATCH(C58,Listes!$E$2:$E$21,0)),""))</f>
        <v>Roulement 6204-2RS</v>
      </c>
    </row>
    <row r="59" customFormat="false" ht="15" hidden="false" customHeight="false" outlineLevel="0" collapsed="false">
      <c r="A59" s="34" t="n">
        <v>46105</v>
      </c>
      <c r="B59" s="32" t="s">
        <v>440</v>
      </c>
      <c r="C59" s="32" t="s">
        <v>138</v>
      </c>
      <c r="D59" s="32" t="n">
        <v>6</v>
      </c>
      <c r="E59" s="32" t="s">
        <v>272</v>
      </c>
      <c r="F59" s="22" t="str">
        <f aca="false">IF(C59="","",IFERROR(INDEX(Listes!$F$2:$F$21,MATCH(C59,Listes!$E$2:$E$21,0)),""))</f>
        <v>Roulement 6204-2RS</v>
      </c>
    </row>
    <row r="60" customFormat="false" ht="15" hidden="false" customHeight="false" outlineLevel="0" collapsed="false">
      <c r="A60" s="34" t="n">
        <v>46106</v>
      </c>
      <c r="B60" s="32" t="s">
        <v>441</v>
      </c>
      <c r="C60" s="32" t="s">
        <v>160</v>
      </c>
      <c r="D60" s="32" t="n">
        <v>2</v>
      </c>
      <c r="E60" s="32" t="s">
        <v>273</v>
      </c>
      <c r="F60" s="22" t="str">
        <f aca="false">IF(C60="","",IFERROR(INDEX(Listes!$F$2:$F$21,MATCH(C60,Listes!$E$2:$E$21,0)),""))</f>
        <v>Huile hydraulique HVLP 46 (bidon 20 L)</v>
      </c>
    </row>
    <row r="61" customFormat="false" ht="15" hidden="false" customHeight="false" outlineLevel="0" collapsed="false">
      <c r="A61" s="34" t="n">
        <v>46107</v>
      </c>
      <c r="B61" s="32" t="s">
        <v>442</v>
      </c>
      <c r="C61" s="32" t="s">
        <v>160</v>
      </c>
      <c r="D61" s="32" t="n">
        <v>4</v>
      </c>
      <c r="E61" s="32" t="s">
        <v>274</v>
      </c>
      <c r="F61" s="22" t="str">
        <f aca="false">IF(C61="","",IFERROR(INDEX(Listes!$F$2:$F$21,MATCH(C61,Listes!$E$2:$E$21,0)),""))</f>
        <v>Huile hydraulique HVLP 46 (bidon 20 L)</v>
      </c>
    </row>
    <row r="62" customFormat="false" ht="15" hidden="false" customHeight="false" outlineLevel="0" collapsed="false">
      <c r="A62" s="34" t="n">
        <v>46111</v>
      </c>
      <c r="B62" s="32" t="s">
        <v>443</v>
      </c>
      <c r="C62" s="32" t="s">
        <v>138</v>
      </c>
      <c r="D62" s="32" t="n">
        <v>4</v>
      </c>
      <c r="E62" s="32" t="s">
        <v>276</v>
      </c>
      <c r="F62" s="22" t="str">
        <f aca="false">IF(C62="","",IFERROR(INDEX(Listes!$F$2:$F$21,MATCH(C62,Listes!$E$2:$E$21,0)),""))</f>
        <v>Roulement 6204-2RS</v>
      </c>
    </row>
    <row r="63" customFormat="false" ht="15" hidden="false" customHeight="false" outlineLevel="0" collapsed="false">
      <c r="A63" s="34" t="n">
        <v>46112</v>
      </c>
      <c r="B63" s="32" t="s">
        <v>444</v>
      </c>
      <c r="C63" s="32" t="s">
        <v>138</v>
      </c>
      <c r="D63" s="32" t="n">
        <v>2</v>
      </c>
      <c r="E63" s="32" t="s">
        <v>277</v>
      </c>
      <c r="F63" s="22" t="str">
        <f aca="false">IF(C63="","",IFERROR(INDEX(Listes!$F$2:$F$21,MATCH(C63,Listes!$E$2:$E$21,0)),""))</f>
        <v>Roulement 6204-2RS</v>
      </c>
    </row>
    <row r="64" customFormat="false" ht="15" hidden="false" customHeight="false" outlineLevel="0" collapsed="false">
      <c r="A64" s="34" t="n">
        <v>46113</v>
      </c>
      <c r="B64" s="32" t="s">
        <v>445</v>
      </c>
      <c r="C64" s="32" t="s">
        <v>138</v>
      </c>
      <c r="D64" s="32" t="n">
        <v>2</v>
      </c>
      <c r="E64" s="32" t="s">
        <v>279</v>
      </c>
      <c r="F64" s="22" t="str">
        <f aca="false">IF(C64="","",IFERROR(INDEX(Listes!$F$2:$F$21,MATCH(C64,Listes!$E$2:$E$21,0)),""))</f>
        <v>Roulement 6204-2RS</v>
      </c>
    </row>
    <row r="65" customFormat="false" ht="15" hidden="false" customHeight="false" outlineLevel="0" collapsed="false">
      <c r="A65" s="34" t="n">
        <v>46114</v>
      </c>
      <c r="B65" s="32" t="s">
        <v>446</v>
      </c>
      <c r="C65" s="32" t="s">
        <v>200</v>
      </c>
      <c r="D65" s="32" t="n">
        <v>1</v>
      </c>
      <c r="E65" s="32" t="s">
        <v>280</v>
      </c>
      <c r="F65" s="22" t="str">
        <f aca="false">IF(C65="","",IFERROR(INDEX(Listes!$F$2:$F$21,MATCH(C65,Listes!$E$2:$E$21,0)),""))</f>
        <v>Élingue textile 2 t, 2 m</v>
      </c>
    </row>
    <row r="66" customFormat="false" ht="15" hidden="false" customHeight="false" outlineLevel="0" collapsed="false">
      <c r="A66" s="34" t="n">
        <v>46115</v>
      </c>
      <c r="B66" s="32" t="s">
        <v>447</v>
      </c>
      <c r="C66" s="32" t="s">
        <v>138</v>
      </c>
      <c r="D66" s="32" t="n">
        <v>2</v>
      </c>
      <c r="E66" s="32" t="s">
        <v>281</v>
      </c>
      <c r="F66" s="22" t="str">
        <f aca="false">IF(C66="","",IFERROR(INDEX(Listes!$F$2:$F$21,MATCH(C66,Listes!$E$2:$E$21,0)),""))</f>
        <v>Roulement 6204-2RS</v>
      </c>
    </row>
    <row r="67" customFormat="false" ht="15" hidden="false" customHeight="false" outlineLevel="0" collapsed="false">
      <c r="A67" s="34" t="n">
        <v>46120</v>
      </c>
      <c r="B67" s="32" t="s">
        <v>448</v>
      </c>
      <c r="C67" s="32" t="s">
        <v>138</v>
      </c>
      <c r="D67" s="32" t="n">
        <v>4</v>
      </c>
      <c r="E67" s="32" t="s">
        <v>284</v>
      </c>
      <c r="F67" s="22" t="str">
        <f aca="false">IF(C67="","",IFERROR(INDEX(Listes!$F$2:$F$21,MATCH(C67,Listes!$E$2:$E$21,0)),""))</f>
        <v>Roulement 6204-2RS</v>
      </c>
    </row>
    <row r="68" customFormat="false" ht="15" hidden="false" customHeight="false" outlineLevel="0" collapsed="false">
      <c r="A68" s="34" t="n">
        <v>46126</v>
      </c>
      <c r="B68" s="32" t="s">
        <v>449</v>
      </c>
      <c r="C68" s="32" t="s">
        <v>160</v>
      </c>
      <c r="D68" s="32" t="n">
        <v>1</v>
      </c>
      <c r="E68" s="32" t="s">
        <v>286</v>
      </c>
      <c r="F68" s="22" t="str">
        <f aca="false">IF(C68="","",IFERROR(INDEX(Listes!$F$2:$F$21,MATCH(C68,Listes!$E$2:$E$21,0)),""))</f>
        <v>Huile hydraulique HVLP 46 (bidon 20 L)</v>
      </c>
    </row>
    <row r="69" customFormat="false" ht="15" hidden="false" customHeight="false" outlineLevel="0" collapsed="false">
      <c r="A69" s="34" t="n">
        <v>46126</v>
      </c>
      <c r="B69" s="32" t="s">
        <v>450</v>
      </c>
      <c r="C69" s="32" t="s">
        <v>200</v>
      </c>
      <c r="D69" s="32" t="n">
        <v>2</v>
      </c>
      <c r="E69" s="32" t="s">
        <v>288</v>
      </c>
      <c r="F69" s="22" t="str">
        <f aca="false">IF(C69="","",IFERROR(INDEX(Listes!$F$2:$F$21,MATCH(C69,Listes!$E$2:$E$21,0)),""))</f>
        <v>Élingue textile 2 t, 2 m</v>
      </c>
    </row>
    <row r="70" customFormat="false" ht="15" hidden="false" customHeight="false" outlineLevel="0" collapsed="false">
      <c r="A70" s="34" t="n">
        <v>46127</v>
      </c>
      <c r="B70" s="32" t="s">
        <v>451</v>
      </c>
      <c r="C70" s="32" t="s">
        <v>138</v>
      </c>
      <c r="D70" s="32" t="n">
        <v>2</v>
      </c>
      <c r="E70" s="32" t="s">
        <v>291</v>
      </c>
      <c r="F70" s="22" t="str">
        <f aca="false">IF(C70="","",IFERROR(INDEX(Listes!$F$2:$F$21,MATCH(C70,Listes!$E$2:$E$21,0)),""))</f>
        <v>Roulement 6204-2RS</v>
      </c>
    </row>
    <row r="71" customFormat="false" ht="15" hidden="false" customHeight="false" outlineLevel="0" collapsed="false">
      <c r="A71" s="34" t="n">
        <v>46127</v>
      </c>
      <c r="B71" s="32" t="s">
        <v>452</v>
      </c>
      <c r="C71" s="32" t="s">
        <v>200</v>
      </c>
      <c r="D71" s="32" t="n">
        <v>2</v>
      </c>
      <c r="E71" s="32" t="s">
        <v>292</v>
      </c>
      <c r="F71" s="22" t="str">
        <f aca="false">IF(C71="","",IFERROR(INDEX(Listes!$F$2:$F$21,MATCH(C71,Listes!$E$2:$E$21,0)),""))</f>
        <v>Élingue textile 2 t, 2 m</v>
      </c>
    </row>
    <row r="72" customFormat="false" ht="15" hidden="false" customHeight="false" outlineLevel="0" collapsed="false">
      <c r="A72" s="34" t="n">
        <v>46128</v>
      </c>
      <c r="B72" s="32" t="s">
        <v>453</v>
      </c>
      <c r="C72" s="32" t="s">
        <v>138</v>
      </c>
      <c r="D72" s="32" t="n">
        <v>4</v>
      </c>
      <c r="E72" s="32" t="s">
        <v>293</v>
      </c>
      <c r="F72" s="22" t="str">
        <f aca="false">IF(C72="","",IFERROR(INDEX(Listes!$F$2:$F$21,MATCH(C72,Listes!$E$2:$E$21,0)),""))</f>
        <v>Roulement 6204-2RS</v>
      </c>
    </row>
    <row r="73" customFormat="false" ht="15" hidden="false" customHeight="false" outlineLevel="0" collapsed="false">
      <c r="A73" s="34" t="n">
        <v>46129</v>
      </c>
      <c r="B73" s="32" t="s">
        <v>454</v>
      </c>
      <c r="C73" s="32" t="s">
        <v>138</v>
      </c>
      <c r="D73" s="32" t="n">
        <v>2</v>
      </c>
      <c r="E73" s="32" t="s">
        <v>296</v>
      </c>
      <c r="F73" s="22" t="str">
        <f aca="false">IF(C73="","",IFERROR(INDEX(Listes!$F$2:$F$21,MATCH(C73,Listes!$E$2:$E$21,0)),""))</f>
        <v>Roulement 6204-2RS</v>
      </c>
    </row>
    <row r="74" customFormat="false" ht="15" hidden="false" customHeight="false" outlineLevel="0" collapsed="false">
      <c r="A74" s="34" t="n">
        <v>46133</v>
      </c>
      <c r="B74" s="32" t="s">
        <v>455</v>
      </c>
      <c r="C74" s="32" t="s">
        <v>160</v>
      </c>
      <c r="D74" s="32" t="n">
        <v>4</v>
      </c>
      <c r="E74" s="32" t="s">
        <v>298</v>
      </c>
      <c r="F74" s="22" t="str">
        <f aca="false">IF(C74="","",IFERROR(INDEX(Listes!$F$2:$F$21,MATCH(C74,Listes!$E$2:$E$21,0)),""))</f>
        <v>Huile hydraulique HVLP 46 (bidon 20 L)</v>
      </c>
    </row>
    <row r="75" customFormat="false" ht="15" hidden="false" customHeight="false" outlineLevel="0" collapsed="false">
      <c r="A75" s="34" t="n">
        <v>46136</v>
      </c>
      <c r="B75" s="32" t="s">
        <v>456</v>
      </c>
      <c r="C75" s="32" t="s">
        <v>138</v>
      </c>
      <c r="D75" s="32" t="n">
        <v>4</v>
      </c>
      <c r="E75" s="32" t="s">
        <v>299</v>
      </c>
      <c r="F75" s="22" t="str">
        <f aca="false">IF(C75="","",IFERROR(INDEX(Listes!$F$2:$F$21,MATCH(C75,Listes!$E$2:$E$21,0)),""))</f>
        <v>Roulement 6204-2RS</v>
      </c>
    </row>
    <row r="76" customFormat="false" ht="15" hidden="false" customHeight="false" outlineLevel="0" collapsed="false">
      <c r="A76" s="34" t="n">
        <v>46140</v>
      </c>
      <c r="B76" s="32" t="s">
        <v>457</v>
      </c>
      <c r="C76" s="32" t="s">
        <v>138</v>
      </c>
      <c r="D76" s="32" t="n">
        <v>4</v>
      </c>
      <c r="E76" s="32" t="s">
        <v>301</v>
      </c>
      <c r="F76" s="22" t="str">
        <f aca="false">IF(C76="","",IFERROR(INDEX(Listes!$F$2:$F$21,MATCH(C76,Listes!$E$2:$E$21,0)),""))</f>
        <v>Roulement 6204-2RS</v>
      </c>
    </row>
    <row r="77" customFormat="false" ht="15" hidden="false" customHeight="false" outlineLevel="0" collapsed="false">
      <c r="A77" s="34" t="n">
        <v>46141</v>
      </c>
      <c r="B77" s="32" t="s">
        <v>458</v>
      </c>
      <c r="C77" s="32" t="s">
        <v>138</v>
      </c>
      <c r="D77" s="32" t="n">
        <v>6</v>
      </c>
      <c r="E77" s="32" t="s">
        <v>302</v>
      </c>
      <c r="F77" s="22" t="str">
        <f aca="false">IF(C77="","",IFERROR(INDEX(Listes!$F$2:$F$21,MATCH(C77,Listes!$E$2:$E$21,0)),""))</f>
        <v>Roulement 6204-2RS</v>
      </c>
    </row>
    <row r="78" customFormat="false" ht="15" hidden="false" customHeight="false" outlineLevel="0" collapsed="false">
      <c r="A78" s="34" t="n">
        <v>46146</v>
      </c>
      <c r="B78" s="32" t="s">
        <v>459</v>
      </c>
      <c r="C78" s="32" t="s">
        <v>160</v>
      </c>
      <c r="D78" s="32" t="n">
        <v>2</v>
      </c>
      <c r="E78" s="32" t="s">
        <v>303</v>
      </c>
      <c r="F78" s="22" t="str">
        <f aca="false">IF(C78="","",IFERROR(INDEX(Listes!$F$2:$F$21,MATCH(C78,Listes!$E$2:$E$21,0)),""))</f>
        <v>Huile hydraulique HVLP 46 (bidon 20 L)</v>
      </c>
    </row>
    <row r="79" customFormat="false" ht="15" hidden="false" customHeight="false" outlineLevel="0" collapsed="false">
      <c r="A79" s="34" t="n">
        <v>46147</v>
      </c>
      <c r="B79" s="32" t="s">
        <v>460</v>
      </c>
      <c r="C79" s="32" t="s">
        <v>138</v>
      </c>
      <c r="D79" s="32" t="n">
        <v>2</v>
      </c>
      <c r="E79" s="32"/>
      <c r="F79" s="22" t="str">
        <f aca="false">IF(C79="","",IFERROR(INDEX(Listes!$F$2:$F$21,MATCH(C79,Listes!$E$2:$E$21,0)),""))</f>
        <v>Roulement 6204-2RS</v>
      </c>
    </row>
    <row r="80" customFormat="false" ht="15" hidden="false" customHeight="false" outlineLevel="0" collapsed="false">
      <c r="A80" s="34" t="n">
        <v>46147</v>
      </c>
      <c r="B80" s="32" t="s">
        <v>461</v>
      </c>
      <c r="C80" s="32" t="s">
        <v>200</v>
      </c>
      <c r="D80" s="32" t="n">
        <v>1</v>
      </c>
      <c r="E80" s="32" t="s">
        <v>304</v>
      </c>
      <c r="F80" s="22" t="str">
        <f aca="false">IF(C80="","",IFERROR(INDEX(Listes!$F$2:$F$21,MATCH(C80,Listes!$E$2:$E$21,0)),""))</f>
        <v>Élingue textile 2 t, 2 m</v>
      </c>
    </row>
    <row r="81" customFormat="false" ht="15" hidden="false" customHeight="false" outlineLevel="0" collapsed="false">
      <c r="A81" s="34" t="n">
        <v>46148</v>
      </c>
      <c r="B81" s="32" t="s">
        <v>462</v>
      </c>
      <c r="C81" s="32" t="s">
        <v>138</v>
      </c>
      <c r="D81" s="32" t="n">
        <v>4</v>
      </c>
      <c r="E81" s="32" t="s">
        <v>305</v>
      </c>
      <c r="F81" s="22" t="str">
        <f aca="false">IF(C81="","",IFERROR(INDEX(Listes!$F$2:$F$21,MATCH(C81,Listes!$E$2:$E$21,0)),""))</f>
        <v>Roulement 6204-2RS</v>
      </c>
    </row>
    <row r="82" customFormat="false" ht="15" hidden="false" customHeight="false" outlineLevel="0" collapsed="false">
      <c r="A82" s="34" t="n">
        <v>46155</v>
      </c>
      <c r="B82" s="32" t="s">
        <v>463</v>
      </c>
      <c r="C82" s="32" t="s">
        <v>160</v>
      </c>
      <c r="D82" s="32" t="n">
        <v>4</v>
      </c>
      <c r="E82" s="32" t="s">
        <v>306</v>
      </c>
      <c r="F82" s="22" t="str">
        <f aca="false">IF(C82="","",IFERROR(INDEX(Listes!$F$2:$F$21,MATCH(C82,Listes!$E$2:$E$21,0)),""))</f>
        <v>Huile hydraulique HVLP 46 (bidon 20 L)</v>
      </c>
    </row>
    <row r="83" customFormat="false" ht="15" hidden="false" customHeight="false" outlineLevel="0" collapsed="false">
      <c r="A83" s="34" t="n">
        <v>46161</v>
      </c>
      <c r="B83" s="32" t="s">
        <v>464</v>
      </c>
      <c r="C83" s="32" t="s">
        <v>138</v>
      </c>
      <c r="D83" s="32" t="n">
        <v>2</v>
      </c>
      <c r="E83" s="32" t="s">
        <v>307</v>
      </c>
      <c r="F83" s="22" t="str">
        <f aca="false">IF(C83="","",IFERROR(INDEX(Listes!$F$2:$F$21,MATCH(C83,Listes!$E$2:$E$21,0)),""))</f>
        <v>Roulement 6204-2RS</v>
      </c>
    </row>
    <row r="84" customFormat="false" ht="15" hidden="false" customHeight="false" outlineLevel="0" collapsed="false">
      <c r="A84" s="34" t="n">
        <v>46164</v>
      </c>
      <c r="B84" s="32" t="s">
        <v>465</v>
      </c>
      <c r="C84" s="32" t="s">
        <v>138</v>
      </c>
      <c r="D84" s="32" t="n">
        <v>2</v>
      </c>
      <c r="E84" s="32"/>
      <c r="F84" s="22" t="str">
        <f aca="false">IF(C84="","",IFERROR(INDEX(Listes!$F$2:$F$21,MATCH(C84,Listes!$E$2:$E$21,0)),""))</f>
        <v>Roulement 6204-2RS</v>
      </c>
    </row>
    <row r="85" customFormat="false" ht="15" hidden="false" customHeight="false" outlineLevel="0" collapsed="false">
      <c r="A85" s="34" t="n">
        <v>46168</v>
      </c>
      <c r="B85" s="32" t="s">
        <v>466</v>
      </c>
      <c r="C85" s="32" t="s">
        <v>160</v>
      </c>
      <c r="D85" s="32" t="n">
        <v>2</v>
      </c>
      <c r="E85" s="32" t="s">
        <v>310</v>
      </c>
      <c r="F85" s="22" t="str">
        <f aca="false">IF(C85="","",IFERROR(INDEX(Listes!$F$2:$F$21,MATCH(C85,Listes!$E$2:$E$21,0)),""))</f>
        <v>Huile hydraulique HVLP 46 (bidon 20 L)</v>
      </c>
    </row>
    <row r="86" customFormat="false" ht="15" hidden="false" customHeight="false" outlineLevel="0" collapsed="false">
      <c r="A86" s="34" t="n">
        <v>46169</v>
      </c>
      <c r="B86" s="32" t="s">
        <v>467</v>
      </c>
      <c r="C86" s="32" t="s">
        <v>200</v>
      </c>
      <c r="D86" s="32" t="n">
        <v>1</v>
      </c>
      <c r="E86" s="32" t="s">
        <v>311</v>
      </c>
      <c r="F86" s="22" t="str">
        <f aca="false">IF(C86="","",IFERROR(INDEX(Listes!$F$2:$F$21,MATCH(C86,Listes!$E$2:$E$21,0)),""))</f>
        <v>Élingue textile 2 t, 2 m</v>
      </c>
    </row>
    <row r="87" customFormat="false" ht="15" hidden="false" customHeight="false" outlineLevel="0" collapsed="false">
      <c r="A87" s="34" t="n">
        <v>46174</v>
      </c>
      <c r="B87" s="32" t="s">
        <v>468</v>
      </c>
      <c r="C87" s="32" t="s">
        <v>138</v>
      </c>
      <c r="D87" s="32" t="n">
        <v>6</v>
      </c>
      <c r="E87" s="32" t="s">
        <v>312</v>
      </c>
      <c r="F87" s="22" t="str">
        <f aca="false">IF(C87="","",IFERROR(INDEX(Listes!$F$2:$F$21,MATCH(C87,Listes!$E$2:$E$21,0)),""))</f>
        <v>Roulement 6204-2RS</v>
      </c>
    </row>
    <row r="88" customFormat="false" ht="15" hidden="false" customHeight="false" outlineLevel="0" collapsed="false">
      <c r="A88" s="34" t="n">
        <v>46175</v>
      </c>
      <c r="B88" s="32" t="s">
        <v>469</v>
      </c>
      <c r="C88" s="32" t="s">
        <v>160</v>
      </c>
      <c r="D88" s="32" t="n">
        <v>1</v>
      </c>
      <c r="E88" s="32"/>
      <c r="F88" s="22" t="str">
        <f aca="false">IF(C88="","",IFERROR(INDEX(Listes!$F$2:$F$21,MATCH(C88,Listes!$E$2:$E$21,0)),""))</f>
        <v>Huile hydraulique HVLP 46 (bidon 20 L)</v>
      </c>
    </row>
    <row r="89" customFormat="false" ht="15" hidden="false" customHeight="false" outlineLevel="0" collapsed="false">
      <c r="A89" s="34" t="n">
        <v>46178</v>
      </c>
      <c r="B89" s="32" t="s">
        <v>470</v>
      </c>
      <c r="C89" s="32" t="s">
        <v>160</v>
      </c>
      <c r="D89" s="32" t="n">
        <v>2</v>
      </c>
      <c r="E89" s="32" t="s">
        <v>314</v>
      </c>
      <c r="F89" s="22" t="str">
        <f aca="false">IF(C89="","",IFERROR(INDEX(Listes!$F$2:$F$21,MATCH(C89,Listes!$E$2:$E$21,0)),""))</f>
        <v>Huile hydraulique HVLP 46 (bidon 20 L)</v>
      </c>
    </row>
    <row r="90" customFormat="false" ht="15" hidden="false" customHeight="false" outlineLevel="0" collapsed="false">
      <c r="A90" s="34" t="n">
        <v>46189</v>
      </c>
      <c r="B90" s="32" t="s">
        <v>471</v>
      </c>
      <c r="C90" s="32" t="s">
        <v>138</v>
      </c>
      <c r="D90" s="32" t="n">
        <v>6</v>
      </c>
      <c r="E90" s="32"/>
      <c r="F90" s="22" t="str">
        <f aca="false">IF(C90="","",IFERROR(INDEX(Listes!$F$2:$F$21,MATCH(C90,Listes!$E$2:$E$21,0)),""))</f>
        <v>Roulement 6204-2RS</v>
      </c>
    </row>
    <row r="91" customFormat="false" ht="15" hidden="false" customHeight="false" outlineLevel="0" collapsed="false">
      <c r="A91" s="34" t="n">
        <v>46196</v>
      </c>
      <c r="B91" s="32" t="s">
        <v>472</v>
      </c>
      <c r="C91" s="32" t="s">
        <v>138</v>
      </c>
      <c r="D91" s="32" t="n">
        <v>2</v>
      </c>
      <c r="E91" s="32" t="s">
        <v>320</v>
      </c>
      <c r="F91" s="22" t="str">
        <f aca="false">IF(C91="","",IFERROR(INDEX(Listes!$F$2:$F$21,MATCH(C91,Listes!$E$2:$E$21,0)),""))</f>
        <v>Roulement 6204-2RS</v>
      </c>
    </row>
    <row r="92" customFormat="false" ht="15" hidden="false" customHeight="false" outlineLevel="0" collapsed="false">
      <c r="A92" s="34" t="n">
        <v>46197</v>
      </c>
      <c r="B92" s="32" t="s">
        <v>473</v>
      </c>
      <c r="C92" s="32" t="s">
        <v>200</v>
      </c>
      <c r="D92" s="32" t="n">
        <v>1</v>
      </c>
      <c r="E92" s="32" t="s">
        <v>321</v>
      </c>
      <c r="F92" s="22" t="str">
        <f aca="false">IF(C92="","",IFERROR(INDEX(Listes!$F$2:$F$21,MATCH(C92,Listes!$E$2:$E$21,0)),""))</f>
        <v>Élingue textile 2 t, 2 m</v>
      </c>
    </row>
    <row r="93" customFormat="false" ht="15" hidden="false" customHeight="false" outlineLevel="0" collapsed="false">
      <c r="A93" s="34" t="n">
        <v>46204</v>
      </c>
      <c r="B93" s="32" t="s">
        <v>474</v>
      </c>
      <c r="C93" s="32" t="s">
        <v>138</v>
      </c>
      <c r="D93" s="32" t="n">
        <v>2</v>
      </c>
      <c r="E93" s="32" t="s">
        <v>323</v>
      </c>
      <c r="F93" s="22" t="str">
        <f aca="false">IF(C93="","",IFERROR(INDEX(Listes!$F$2:$F$21,MATCH(C93,Listes!$E$2:$E$21,0)),""))</f>
        <v>Roulement 6204-2RS</v>
      </c>
    </row>
    <row r="94" customFormat="false" ht="15" hidden="false" customHeight="false" outlineLevel="0" collapsed="false">
      <c r="A94" s="34" t="n">
        <v>46205</v>
      </c>
      <c r="B94" s="32" t="s">
        <v>475</v>
      </c>
      <c r="C94" s="32" t="s">
        <v>138</v>
      </c>
      <c r="D94" s="32" t="n">
        <v>4</v>
      </c>
      <c r="E94" s="32" t="s">
        <v>324</v>
      </c>
      <c r="F94" s="22" t="str">
        <f aca="false">IF(C94="","",IFERROR(INDEX(Listes!$F$2:$F$21,MATCH(C94,Listes!$E$2:$E$21,0)),""))</f>
        <v>Roulement 6204-2RS</v>
      </c>
    </row>
    <row r="95" customFormat="false" ht="15" hidden="false" customHeight="false" outlineLevel="0" collapsed="false">
      <c r="A95" s="34" t="n">
        <v>46211</v>
      </c>
      <c r="B95" s="32" t="s">
        <v>476</v>
      </c>
      <c r="C95" s="32" t="s">
        <v>138</v>
      </c>
      <c r="D95" s="32" t="n">
        <v>6</v>
      </c>
      <c r="E95" s="32" t="s">
        <v>328</v>
      </c>
      <c r="F95" s="22" t="str">
        <f aca="false">IF(C95="","",IFERROR(INDEX(Listes!$F$2:$F$21,MATCH(C95,Listes!$E$2:$E$21,0)),""))</f>
        <v>Roulement 6204-2RS</v>
      </c>
    </row>
    <row r="96" customFormat="false" ht="15" hidden="false" customHeight="false" outlineLevel="0" collapsed="false">
      <c r="A96" s="34" t="n">
        <v>46224</v>
      </c>
      <c r="B96" s="32" t="s">
        <v>477</v>
      </c>
      <c r="C96" s="32" t="s">
        <v>200</v>
      </c>
      <c r="D96" s="32" t="n">
        <v>2</v>
      </c>
      <c r="E96" s="32" t="s">
        <v>332</v>
      </c>
      <c r="F96" s="22" t="str">
        <f aca="false">IF(C96="","",IFERROR(INDEX(Listes!$F$2:$F$21,MATCH(C96,Listes!$E$2:$E$21,0)),""))</f>
        <v>Élingue textile 2 t, 2 m</v>
      </c>
    </row>
    <row r="97" customFormat="false" ht="15" hidden="false" customHeight="false" outlineLevel="0" collapsed="false">
      <c r="A97" s="34" t="n">
        <v>46226</v>
      </c>
      <c r="B97" s="32" t="s">
        <v>478</v>
      </c>
      <c r="C97" s="32" t="s">
        <v>138</v>
      </c>
      <c r="D97" s="32" t="n">
        <v>4</v>
      </c>
      <c r="E97" s="32" t="s">
        <v>335</v>
      </c>
      <c r="F97" s="22" t="str">
        <f aca="false">IF(C97="","",IFERROR(INDEX(Listes!$F$2:$F$21,MATCH(C97,Listes!$E$2:$E$21,0)),""))</f>
        <v>Roulement 6204-2RS</v>
      </c>
    </row>
    <row r="98" customFormat="false" ht="15" hidden="false" customHeight="false" outlineLevel="0" collapsed="false">
      <c r="A98" s="34" t="n">
        <v>46232</v>
      </c>
      <c r="B98" s="32" t="s">
        <v>479</v>
      </c>
      <c r="C98" s="32" t="s">
        <v>138</v>
      </c>
      <c r="D98" s="32" t="n">
        <v>6</v>
      </c>
      <c r="E98" s="32" t="s">
        <v>336</v>
      </c>
      <c r="F98" s="22" t="str">
        <f aca="false">IF(C98="","",IFERROR(INDEX(Listes!$F$2:$F$21,MATCH(C98,Listes!$E$2:$E$21,0)),""))</f>
        <v>Roulement 6204-2RS</v>
      </c>
    </row>
    <row r="99" customFormat="false" ht="15" hidden="false" customHeight="false" outlineLevel="0" collapsed="false">
      <c r="A99" s="34" t="n">
        <v>46234</v>
      </c>
      <c r="B99" s="32" t="s">
        <v>480</v>
      </c>
      <c r="C99" s="32" t="s">
        <v>138</v>
      </c>
      <c r="D99" s="32" t="n">
        <v>2</v>
      </c>
      <c r="E99" s="32" t="s">
        <v>338</v>
      </c>
      <c r="F99" s="22" t="str">
        <f aca="false">IF(C99="","",IFERROR(INDEX(Listes!$F$2:$F$21,MATCH(C99,Listes!$E$2:$E$21,0)),""))</f>
        <v>Roulement 6204-2RS</v>
      </c>
    </row>
    <row r="100" customFormat="false" ht="15" hidden="false" customHeight="false" outlineLevel="0" collapsed="false">
      <c r="A100" s="34" t="n">
        <v>46260</v>
      </c>
      <c r="B100" s="32" t="s">
        <v>481</v>
      </c>
      <c r="C100" s="32" t="s">
        <v>138</v>
      </c>
      <c r="D100" s="32" t="n">
        <v>4</v>
      </c>
      <c r="E100" s="32" t="s">
        <v>340</v>
      </c>
      <c r="F100" s="22" t="str">
        <f aca="false">IF(C100="","",IFERROR(INDEX(Listes!$F$2:$F$21,MATCH(C100,Listes!$E$2:$E$21,0)),""))</f>
        <v>Roulement 6204-2RS</v>
      </c>
    </row>
    <row r="101" customFormat="false" ht="15" hidden="false" customHeight="false" outlineLevel="0" collapsed="false">
      <c r="A101" s="34" t="n">
        <v>46261</v>
      </c>
      <c r="B101" s="32" t="s">
        <v>482</v>
      </c>
      <c r="C101" s="32" t="s">
        <v>138</v>
      </c>
      <c r="D101" s="32" t="n">
        <v>4</v>
      </c>
      <c r="E101" s="32" t="s">
        <v>342</v>
      </c>
      <c r="F101" s="22" t="str">
        <f aca="false">IF(C101="","",IFERROR(INDEX(Listes!$F$2:$F$21,MATCH(C101,Listes!$E$2:$E$21,0)),""))</f>
        <v>Roulement 6204-2RS</v>
      </c>
    </row>
    <row r="102" customFormat="false" ht="15" hidden="false" customHeight="false" outlineLevel="0" collapsed="false">
      <c r="A102" s="34" t="n">
        <v>46265</v>
      </c>
      <c r="B102" s="32" t="s">
        <v>483</v>
      </c>
      <c r="C102" s="32" t="s">
        <v>138</v>
      </c>
      <c r="D102" s="32" t="n">
        <v>4</v>
      </c>
      <c r="E102" s="32"/>
      <c r="F102" s="22" t="str">
        <f aca="false">IF(C102="","",IFERROR(INDEX(Listes!$F$2:$F$21,MATCH(C102,Listes!$E$2:$E$21,0)),""))</f>
        <v>Roulement 6204-2RS</v>
      </c>
    </row>
    <row r="103" customFormat="false" ht="15" hidden="false" customHeight="false" outlineLevel="0" collapsed="false">
      <c r="A103" s="34" t="n">
        <v>46265</v>
      </c>
      <c r="B103" s="32" t="s">
        <v>484</v>
      </c>
      <c r="C103" s="32" t="s">
        <v>200</v>
      </c>
      <c r="D103" s="32" t="n">
        <v>1</v>
      </c>
      <c r="E103" s="32" t="s">
        <v>343</v>
      </c>
      <c r="F103" s="22" t="str">
        <f aca="false">IF(C103="","",IFERROR(INDEX(Listes!$F$2:$F$21,MATCH(C103,Listes!$E$2:$E$21,0)),""))</f>
        <v>Élingue textile 2 t, 2 m</v>
      </c>
    </row>
    <row r="104" customFormat="false" ht="15" hidden="false" customHeight="false" outlineLevel="0" collapsed="false">
      <c r="A104" s="34" t="n">
        <v>46269</v>
      </c>
      <c r="B104" s="32" t="s">
        <v>485</v>
      </c>
      <c r="C104" s="32" t="s">
        <v>138</v>
      </c>
      <c r="D104" s="32" t="n">
        <v>2</v>
      </c>
      <c r="E104" s="32" t="s">
        <v>345</v>
      </c>
      <c r="F104" s="22" t="str">
        <f aca="false">IF(C104="","",IFERROR(INDEX(Listes!$F$2:$F$21,MATCH(C104,Listes!$E$2:$E$21,0)),""))</f>
        <v>Roulement 6204-2RS</v>
      </c>
    </row>
    <row r="105" customFormat="false" ht="15" hidden="false" customHeight="false" outlineLevel="0" collapsed="false">
      <c r="A105" s="34" t="n">
        <v>46272</v>
      </c>
      <c r="B105" s="32" t="s">
        <v>486</v>
      </c>
      <c r="C105" s="32" t="s">
        <v>160</v>
      </c>
      <c r="D105" s="32" t="n">
        <v>1</v>
      </c>
      <c r="E105" s="32" t="s">
        <v>346</v>
      </c>
      <c r="F105" s="22" t="str">
        <f aca="false">IF(C105="","",IFERROR(INDEX(Listes!$F$2:$F$21,MATCH(C105,Listes!$E$2:$E$21,0)),""))</f>
        <v>Huile hydraulique HVLP 46 (bidon 20 L)</v>
      </c>
    </row>
    <row r="106" customFormat="false" ht="15" hidden="false" customHeight="false" outlineLevel="0" collapsed="false">
      <c r="A106" s="34" t="n">
        <v>46273</v>
      </c>
      <c r="B106" s="32" t="s">
        <v>487</v>
      </c>
      <c r="C106" s="32" t="s">
        <v>138</v>
      </c>
      <c r="D106" s="32" t="n">
        <v>6</v>
      </c>
      <c r="E106" s="32" t="s">
        <v>348</v>
      </c>
      <c r="F106" s="22" t="str">
        <f aca="false">IF(C106="","",IFERROR(INDEX(Listes!$F$2:$F$21,MATCH(C106,Listes!$E$2:$E$21,0)),""))</f>
        <v>Roulement 6204-2RS</v>
      </c>
    </row>
    <row r="107" customFormat="false" ht="15" hidden="false" customHeight="false" outlineLevel="0" collapsed="false">
      <c r="A107" s="34" t="n">
        <v>46274</v>
      </c>
      <c r="B107" s="32" t="s">
        <v>488</v>
      </c>
      <c r="C107" s="32" t="s">
        <v>160</v>
      </c>
      <c r="D107" s="32" t="n">
        <v>1</v>
      </c>
      <c r="E107" s="32" t="s">
        <v>349</v>
      </c>
      <c r="F107" s="22" t="str">
        <f aca="false">IF(C107="","",IFERROR(INDEX(Listes!$F$2:$F$21,MATCH(C107,Listes!$E$2:$E$21,0)),""))</f>
        <v>Huile hydraulique HVLP 46 (bidon 20 L)</v>
      </c>
    </row>
    <row r="108" customFormat="false" ht="15" hidden="false" customHeight="false" outlineLevel="0" collapsed="false">
      <c r="A108" s="34" t="n">
        <v>46275</v>
      </c>
      <c r="B108" s="32" t="s">
        <v>489</v>
      </c>
      <c r="C108" s="32" t="s">
        <v>138</v>
      </c>
      <c r="D108" s="32" t="n">
        <v>4</v>
      </c>
      <c r="E108" s="32" t="s">
        <v>350</v>
      </c>
      <c r="F108" s="22" t="str">
        <f aca="false">IF(C108="","",IFERROR(INDEX(Listes!$F$2:$F$21,MATCH(C108,Listes!$E$2:$E$21,0)),""))</f>
        <v>Roulement 6204-2RS</v>
      </c>
    </row>
    <row r="109" customFormat="false" ht="15" hidden="false" customHeight="false" outlineLevel="0" collapsed="false">
      <c r="A109" s="34" t="n">
        <v>46276</v>
      </c>
      <c r="B109" s="32" t="s">
        <v>490</v>
      </c>
      <c r="C109" s="32" t="s">
        <v>138</v>
      </c>
      <c r="D109" s="32" t="n">
        <v>4</v>
      </c>
      <c r="E109" s="32" t="s">
        <v>351</v>
      </c>
      <c r="F109" s="22" t="str">
        <f aca="false">IF(C109="","",IFERROR(INDEX(Listes!$F$2:$F$21,MATCH(C109,Listes!$E$2:$E$21,0)),""))</f>
        <v>Roulement 6204-2RS</v>
      </c>
    </row>
    <row r="110" customFormat="false" ht="15" hidden="false" customHeight="false" outlineLevel="0" collapsed="false">
      <c r="A110" s="34" t="n">
        <v>46279</v>
      </c>
      <c r="B110" s="32" t="s">
        <v>491</v>
      </c>
      <c r="C110" s="32" t="s">
        <v>160</v>
      </c>
      <c r="D110" s="32" t="n">
        <v>1</v>
      </c>
      <c r="E110" s="32" t="s">
        <v>352</v>
      </c>
      <c r="F110" s="22" t="str">
        <f aca="false">IF(C110="","",IFERROR(INDEX(Listes!$F$2:$F$21,MATCH(C110,Listes!$E$2:$E$21,0)),""))</f>
        <v>Huile hydraulique HVLP 46 (bidon 20 L)</v>
      </c>
    </row>
    <row r="111" customFormat="false" ht="15" hidden="false" customHeight="false" outlineLevel="0" collapsed="false">
      <c r="A111" s="34" t="n">
        <v>46281</v>
      </c>
      <c r="B111" s="32" t="s">
        <v>492</v>
      </c>
      <c r="C111" s="32" t="s">
        <v>138</v>
      </c>
      <c r="D111" s="32" t="n">
        <v>4</v>
      </c>
      <c r="E111" s="32" t="s">
        <v>353</v>
      </c>
      <c r="F111" s="22" t="str">
        <f aca="false">IF(C111="","",IFERROR(INDEX(Listes!$F$2:$F$21,MATCH(C111,Listes!$E$2:$E$21,0)),""))</f>
        <v>Roulement 6204-2RS</v>
      </c>
    </row>
    <row r="112" customFormat="false" ht="15" hidden="false" customHeight="false" outlineLevel="0" collapsed="false">
      <c r="A112" s="34" t="n">
        <v>46282</v>
      </c>
      <c r="B112" s="32" t="s">
        <v>493</v>
      </c>
      <c r="C112" s="32" t="s">
        <v>138</v>
      </c>
      <c r="D112" s="32" t="n">
        <v>2</v>
      </c>
      <c r="E112" s="32" t="s">
        <v>354</v>
      </c>
      <c r="F112" s="22" t="str">
        <f aca="false">IF(C112="","",IFERROR(INDEX(Listes!$F$2:$F$21,MATCH(C112,Listes!$E$2:$E$21,0)),""))</f>
        <v>Roulement 6204-2RS</v>
      </c>
    </row>
    <row r="113" customFormat="false" ht="15" hidden="false" customHeight="false" outlineLevel="0" collapsed="false">
      <c r="A113" s="34" t="n">
        <v>46283</v>
      </c>
      <c r="B113" s="32" t="s">
        <v>494</v>
      </c>
      <c r="C113" s="32" t="s">
        <v>138</v>
      </c>
      <c r="D113" s="32" t="n">
        <v>2</v>
      </c>
      <c r="E113" s="32" t="s">
        <v>356</v>
      </c>
      <c r="F113" s="22" t="str">
        <f aca="false">IF(C113="","",IFERROR(INDEX(Listes!$F$2:$F$21,MATCH(C113,Listes!$E$2:$E$21,0)),""))</f>
        <v>Roulement 6204-2RS</v>
      </c>
    </row>
    <row r="114" customFormat="false" ht="15" hidden="false" customHeight="false" outlineLevel="0" collapsed="false">
      <c r="A114" s="34" t="n">
        <v>46289</v>
      </c>
      <c r="B114" s="32" t="s">
        <v>495</v>
      </c>
      <c r="C114" s="32" t="s">
        <v>138</v>
      </c>
      <c r="D114" s="32" t="n">
        <v>2</v>
      </c>
      <c r="E114" s="32" t="s">
        <v>359</v>
      </c>
      <c r="F114" s="22" t="str">
        <f aca="false">IF(C114="","",IFERROR(INDEX(Listes!$F$2:$F$21,MATCH(C114,Listes!$E$2:$E$21,0)),""))</f>
        <v>Roulement 6204-2RS</v>
      </c>
    </row>
    <row r="115" customFormat="false" ht="15" hidden="false" customHeight="false" outlineLevel="0" collapsed="false">
      <c r="A115" s="34" t="n">
        <v>46289</v>
      </c>
      <c r="B115" s="32" t="s">
        <v>496</v>
      </c>
      <c r="C115" s="32" t="s">
        <v>200</v>
      </c>
      <c r="D115" s="32" t="n">
        <v>1</v>
      </c>
      <c r="E115" s="32" t="s">
        <v>360</v>
      </c>
      <c r="F115" s="22" t="str">
        <f aca="false">IF(C115="","",IFERROR(INDEX(Listes!$F$2:$F$21,MATCH(C115,Listes!$E$2:$E$21,0)),""))</f>
        <v>Élingue textile 2 t, 2 m</v>
      </c>
    </row>
    <row r="116" customFormat="false" ht="15" hidden="false" customHeight="false" outlineLevel="0" collapsed="false">
      <c r="A116" s="34" t="n">
        <v>46293</v>
      </c>
      <c r="B116" s="32" t="s">
        <v>497</v>
      </c>
      <c r="C116" s="32" t="s">
        <v>138</v>
      </c>
      <c r="D116" s="32" t="n">
        <v>6</v>
      </c>
      <c r="E116" s="32"/>
      <c r="F116" s="22" t="str">
        <f aca="false">IF(C116="","",IFERROR(INDEX(Listes!$F$2:$F$21,MATCH(C116,Listes!$E$2:$E$21,0)),""))</f>
        <v>Roulement 6204-2RS</v>
      </c>
    </row>
    <row r="117" customFormat="false" ht="15" hidden="false" customHeight="false" outlineLevel="0" collapsed="false">
      <c r="A117" s="34" t="n">
        <v>46294</v>
      </c>
      <c r="B117" s="32" t="s">
        <v>498</v>
      </c>
      <c r="C117" s="32" t="s">
        <v>138</v>
      </c>
      <c r="D117" s="32" t="n">
        <v>4</v>
      </c>
      <c r="E117" s="32" t="s">
        <v>362</v>
      </c>
      <c r="F117" s="22" t="str">
        <f aca="false">IF(C117="","",IFERROR(INDEX(Listes!$F$2:$F$21,MATCH(C117,Listes!$E$2:$E$21,0)),""))</f>
        <v>Roulement 6204-2RS</v>
      </c>
    </row>
    <row r="118" customFormat="false" ht="15" hidden="false" customHeight="false" outlineLevel="0" collapsed="false">
      <c r="A118" s="34" t="n">
        <v>46295</v>
      </c>
      <c r="B118" s="32" t="s">
        <v>499</v>
      </c>
      <c r="C118" s="32" t="s">
        <v>138</v>
      </c>
      <c r="D118" s="32" t="n">
        <v>6</v>
      </c>
      <c r="E118" s="32" t="s">
        <v>363</v>
      </c>
      <c r="F118" s="22" t="str">
        <f aca="false">IF(C118="","",IFERROR(INDEX(Listes!$F$2:$F$21,MATCH(C118,Listes!$E$2:$E$21,0)),""))</f>
        <v>Roulement 6204-2RS</v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22" t="str">
        <f aca="false">IF(C119="","",IFERROR(INDEX(Listes!$F$2:$F$21,MATCH(C119,Listes!$E$2:$E$21,0)),""))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22" t="str">
        <f aca="false">IF(C120="","",IFERROR(INDEX(Listes!$F$2:$F$21,MATCH(C120,Listes!$E$2:$E$21,0)),""))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22" t="str">
        <f aca="false">IF(C121="","",IFERROR(INDEX(Listes!$F$2:$F$21,MATCH(C121,Listes!$E$2:$E$21,0)),""))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22" t="str">
        <f aca="false">IF(C122="","",IFERROR(INDEX(Listes!$F$2:$F$21,MATCH(C122,Listes!$E$2:$E$21,0)),""))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22" t="str">
        <f aca="false">IF(C123="","",IFERROR(INDEX(Listes!$F$2:$F$21,MATCH(C123,Listes!$E$2:$E$21,0)),""))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22" t="str">
        <f aca="false">IF(C124="","",IFERROR(INDEX(Listes!$F$2:$F$21,MATCH(C124,Listes!$E$2:$E$21,0)),""))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22" t="str">
        <f aca="false">IF(C125="","",IFERROR(INDEX(Listes!$F$2:$F$21,MATCH(C125,Listes!$E$2:$E$21,0)),""))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22" t="str">
        <f aca="false">IF(C126="","",IFERROR(INDEX(Listes!$F$2:$F$21,MATCH(C126,Listes!$E$2:$E$21,0)),""))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22" t="str">
        <f aca="false">IF(C127="","",IFERROR(INDEX(Listes!$F$2:$F$21,MATCH(C127,Listes!$E$2:$E$21,0)),""))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22" t="str">
        <f aca="false">IF(C128="","",IFERROR(INDEX(Listes!$F$2:$F$21,MATCH(C128,Listes!$E$2:$E$21,0)),""))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22" t="str">
        <f aca="false">IF(C129="","",IFERROR(INDEX(Listes!$F$2:$F$21,MATCH(C129,Listes!$E$2:$E$21,0)),""))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22" t="str">
        <f aca="false">IF(C130="","",IFERROR(INDEX(Listes!$F$2:$F$21,MATCH(C130,Listes!$E$2:$E$21,0)),""))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22" t="str">
        <f aca="false">IF(C131="","",IFERROR(INDEX(Listes!$F$2:$F$21,MATCH(C131,Listes!$E$2:$E$21,0)),""))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22" t="str">
        <f aca="false">IF(C132="","",IFERROR(INDEX(Listes!$F$2:$F$21,MATCH(C132,Listes!$E$2:$E$21,0)),""))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22" t="str">
        <f aca="false">IF(C133="","",IFERROR(INDEX(Listes!$F$2:$F$21,MATCH(C133,Listes!$E$2:$E$21,0)),""))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22" t="str">
        <f aca="false">IF(C134="","",IFERROR(INDEX(Listes!$F$2:$F$21,MATCH(C134,Listes!$E$2:$E$21,0)),""))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22" t="str">
        <f aca="false">IF(C135="","",IFERROR(INDEX(Listes!$F$2:$F$21,MATCH(C135,Listes!$E$2:$E$21,0)),""))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22" t="str">
        <f aca="false">IF(C136="","",IFERROR(INDEX(Listes!$F$2:$F$21,MATCH(C136,Listes!$E$2:$E$21,0)),""))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22" t="str">
        <f aca="false">IF(C137="","",IFERROR(INDEX(Listes!$F$2:$F$21,MATCH(C137,Listes!$E$2:$E$21,0)),""))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22" t="str">
        <f aca="false">IF(C138="","",IFERROR(INDEX(Listes!$F$2:$F$21,MATCH(C138,Listes!$E$2:$E$21,0)),""))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22" t="str">
        <f aca="false">IF(C139="","",IFERROR(INDEX(Listes!$F$2:$F$21,MATCH(C139,Listes!$E$2:$E$21,0)),""))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22" t="str">
        <f aca="false">IF(C140="","",IFERROR(INDEX(Listes!$F$2:$F$21,MATCH(C140,Listes!$E$2:$E$21,0)),""))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22" t="str">
        <f aca="false">IF(C141="","",IFERROR(INDEX(Listes!$F$2:$F$21,MATCH(C141,Listes!$E$2:$E$21,0)),""))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22" t="str">
        <f aca="false">IF(C142="","",IFERROR(INDEX(Listes!$F$2:$F$21,MATCH(C142,Listes!$E$2:$E$21,0)),""))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22" t="str">
        <f aca="false">IF(C143="","",IFERROR(INDEX(Listes!$F$2:$F$21,MATCH(C143,Listes!$E$2:$E$21,0)),""))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22" t="str">
        <f aca="false">IF(C144="","",IFERROR(INDEX(Listes!$F$2:$F$21,MATCH(C144,Listes!$E$2:$E$21,0)),""))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22" t="str">
        <f aca="false">IF(C145="","",IFERROR(INDEX(Listes!$F$2:$F$21,MATCH(C145,Listes!$E$2:$E$21,0)),""))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22" t="str">
        <f aca="false">IF(C146="","",IFERROR(INDEX(Listes!$F$2:$F$21,MATCH(C146,Listes!$E$2:$E$21,0)),""))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22" t="str">
        <f aca="false">IF(C147="","",IFERROR(INDEX(Listes!$F$2:$F$21,MATCH(C147,Listes!$E$2:$E$21,0)),""))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22" t="str">
        <f aca="false">IF(C148="","",IFERROR(INDEX(Listes!$F$2:$F$21,MATCH(C148,Listes!$E$2:$E$21,0)),""))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22" t="str">
        <f aca="false">IF(C149="","",IFERROR(INDEX(Listes!$F$2:$F$21,MATCH(C149,Listes!$E$2:$E$21,0)),""))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22" t="str">
        <f aca="false">IF(C150="","",IFERROR(INDEX(Listes!$F$2:$F$21,MATCH(C150,Listes!$E$2:$E$21,0)),""))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22" t="str">
        <f aca="false">IF(C151="","",IFERROR(INDEX(Listes!$F$2:$F$21,MATCH(C151,Listes!$E$2:$E$21,0)),""))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22" t="str">
        <f aca="false">IF(C152="","",IFERROR(INDEX(Listes!$F$2:$F$21,MATCH(C152,Listes!$E$2:$E$21,0)),""))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22" t="str">
        <f aca="false">IF(C153="","",IFERROR(INDEX(Listes!$F$2:$F$21,MATCH(C153,Listes!$E$2:$E$21,0)),""))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22" t="str">
        <f aca="false">IF(C154="","",IFERROR(INDEX(Listes!$F$2:$F$21,MATCH(C154,Listes!$E$2:$E$21,0)),""))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22" t="str">
        <f aca="false">IF(C155="","",IFERROR(INDEX(Listes!$F$2:$F$21,MATCH(C155,Listes!$E$2:$E$21,0)),""))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22" t="str">
        <f aca="false">IF(C156="","",IFERROR(INDEX(Listes!$F$2:$F$21,MATCH(C156,Listes!$E$2:$E$21,0)),""))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22" t="str">
        <f aca="false">IF(C157="","",IFERROR(INDEX(Listes!$F$2:$F$21,MATCH(C157,Listes!$E$2:$E$21,0)),""))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22" t="str">
        <f aca="false">IF(C158="","",IFERROR(INDEX(Listes!$F$2:$F$21,MATCH(C158,Listes!$E$2:$E$21,0)),""))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22" t="str">
        <f aca="false">IF(C159="","",IFERROR(INDEX(Listes!$F$2:$F$21,MATCH(C159,Listes!$E$2:$E$21,0)),""))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22" t="str">
        <f aca="false">IF(C160="","",IFERROR(INDEX(Listes!$F$2:$F$21,MATCH(C160,Listes!$E$2:$E$21,0)),""))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22" t="str">
        <f aca="false">IF(C161="","",IFERROR(INDEX(Listes!$F$2:$F$21,MATCH(C161,Listes!$E$2:$E$21,0)),""))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22" t="str">
        <f aca="false">IF(C162="","",IFERROR(INDEX(Listes!$F$2:$F$21,MATCH(C162,Listes!$E$2:$E$21,0)),""))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22" t="str">
        <f aca="false">IF(C163="","",IFERROR(INDEX(Listes!$F$2:$F$21,MATCH(C163,Listes!$E$2:$E$21,0)),""))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22" t="str">
        <f aca="false">IF(C164="","",IFERROR(INDEX(Listes!$F$2:$F$21,MATCH(C164,Listes!$E$2:$E$21,0)),""))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22" t="str">
        <f aca="false">IF(C165="","",IFERROR(INDEX(Listes!$F$2:$F$21,MATCH(C165,Listes!$E$2:$E$21,0)),""))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22" t="str">
        <f aca="false">IF(C166="","",IFERROR(INDEX(Listes!$F$2:$F$21,MATCH(C166,Listes!$E$2:$E$21,0)),""))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22" t="str">
        <f aca="false">IF(C167="","",IFERROR(INDEX(Listes!$F$2:$F$21,MATCH(C167,Listes!$E$2:$E$21,0)),""))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22" t="str">
        <f aca="false">IF(C168="","",IFERROR(INDEX(Listes!$F$2:$F$21,MATCH(C168,Listes!$E$2:$E$21,0)),""))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22" t="str">
        <f aca="false">IF(C169="","",IFERROR(INDEX(Listes!$F$2:$F$21,MATCH(C169,Listes!$E$2:$E$21,0)),""))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22" t="str">
        <f aca="false">IF(C170="","",IFERROR(INDEX(Listes!$F$2:$F$21,MATCH(C170,Listes!$E$2:$E$21,0)),""))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22" t="str">
        <f aca="false">IF(C171="","",IFERROR(INDEX(Listes!$F$2:$F$21,MATCH(C171,Listes!$E$2:$E$21,0)),""))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22" t="str">
        <f aca="false">IF(C172="","",IFERROR(INDEX(Listes!$F$2:$F$21,MATCH(C172,Listes!$E$2:$E$21,0)),""))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22" t="str">
        <f aca="false">IF(C173="","",IFERROR(INDEX(Listes!$F$2:$F$21,MATCH(C173,Listes!$E$2:$E$21,0)),""))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22" t="str">
        <f aca="false">IF(C174="","",IFERROR(INDEX(Listes!$F$2:$F$21,MATCH(C174,Listes!$E$2:$E$21,0)),""))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22" t="str">
        <f aca="false">IF(C175="","",IFERROR(INDEX(Listes!$F$2:$F$21,MATCH(C175,Listes!$E$2:$E$21,0)),""))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22" t="str">
        <f aca="false">IF(C176="","",IFERROR(INDEX(Listes!$F$2:$F$21,MATCH(C176,Listes!$E$2:$E$21,0)),""))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22" t="str">
        <f aca="false">IF(C177="","",IFERROR(INDEX(Listes!$F$2:$F$21,MATCH(C177,Listes!$E$2:$E$21,0)),""))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22" t="str">
        <f aca="false">IF(C178="","",IFERROR(INDEX(Listes!$F$2:$F$21,MATCH(C178,Listes!$E$2:$E$21,0)),""))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22" t="str">
        <f aca="false">IF(C179="","",IFERROR(INDEX(Listes!$F$2:$F$21,MATCH(C179,Listes!$E$2:$E$21,0)),""))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22" t="str">
        <f aca="false">IF(C180="","",IFERROR(INDEX(Listes!$F$2:$F$21,MATCH(C180,Listes!$E$2:$E$21,0)),""))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22" t="str">
        <f aca="false">IF(C181="","",IFERROR(INDEX(Listes!$F$2:$F$21,MATCH(C181,Listes!$E$2:$E$21,0)),""))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22" t="str">
        <f aca="false">IF(C182="","",IFERROR(INDEX(Listes!$F$2:$F$21,MATCH(C182,Listes!$E$2:$E$21,0)),""))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22" t="str">
        <f aca="false">IF(C183="","",IFERROR(INDEX(Listes!$F$2:$F$21,MATCH(C183,Listes!$E$2:$E$21,0)),""))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22" t="str">
        <f aca="false">IF(C184="","",IFERROR(INDEX(Listes!$F$2:$F$21,MATCH(C184,Listes!$E$2:$E$21,0)),""))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22" t="str">
        <f aca="false">IF(C185="","",IFERROR(INDEX(Listes!$F$2:$F$21,MATCH(C185,Listes!$E$2:$E$21,0)),""))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22" t="str">
        <f aca="false">IF(C186="","",IFERROR(INDEX(Listes!$F$2:$F$21,MATCH(C186,Listes!$E$2:$E$21,0)),""))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22" t="str">
        <f aca="false">IF(C187="","",IFERROR(INDEX(Listes!$F$2:$F$21,MATCH(C187,Listes!$E$2:$E$21,0)),""))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22" t="str">
        <f aca="false">IF(C188="","",IFERROR(INDEX(Listes!$F$2:$F$21,MATCH(C188,Listes!$E$2:$E$21,0)),""))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22" t="str">
        <f aca="false">IF(C189="","",IFERROR(INDEX(Listes!$F$2:$F$21,MATCH(C189,Listes!$E$2:$E$21,0)),""))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22" t="str">
        <f aca="false">IF(C190="","",IFERROR(INDEX(Listes!$F$2:$F$21,MATCH(C190,Listes!$E$2:$E$21,0)),""))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22" t="str">
        <f aca="false">IF(C191="","",IFERROR(INDEX(Listes!$F$2:$F$21,MATCH(C191,Listes!$E$2:$E$21,0)),""))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22" t="str">
        <f aca="false">IF(C192="","",IFERROR(INDEX(Listes!$F$2:$F$21,MATCH(C192,Listes!$E$2:$E$21,0)),""))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22" t="str">
        <f aca="false">IF(C193="","",IFERROR(INDEX(Listes!$F$2:$F$21,MATCH(C193,Listes!$E$2:$E$21,0)),""))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22" t="str">
        <f aca="false">IF(C194="","",IFERROR(INDEX(Listes!$F$2:$F$21,MATCH(C194,Listes!$E$2:$E$21,0)),""))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22" t="str">
        <f aca="false">IF(C195="","",IFERROR(INDEX(Listes!$F$2:$F$21,MATCH(C195,Listes!$E$2:$E$21,0)),""))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22" t="str">
        <f aca="false">IF(C196="","",IFERROR(INDEX(Listes!$F$2:$F$21,MATCH(C196,Listes!$E$2:$E$21,0)),""))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22" t="str">
        <f aca="false">IF(C197="","",IFERROR(INDEX(Listes!$F$2:$F$21,MATCH(C197,Listes!$E$2:$E$21,0)),""))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22" t="str">
        <f aca="false">IF(C198="","",IFERROR(INDEX(Listes!$F$2:$F$21,MATCH(C198,Listes!$E$2:$E$21,0)),""))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22" t="str">
        <f aca="false">IF(C199="","",IFERROR(INDEX(Listes!$F$2:$F$21,MATCH(C199,Listes!$E$2:$E$21,0)),""))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22" t="str">
        <f aca="false">IF(C200="","",IFERROR(INDEX(Listes!$F$2:$F$21,MATCH(C200,Listes!$E$2:$E$21,0)),""))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22" t="str">
        <f aca="false">IF(C201="","",IFERROR(INDEX(Listes!$F$2:$F$21,MATCH(C201,Listes!$E$2:$E$21,0)),""))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22" t="str">
        <f aca="false">IF(C202="","",IFERROR(INDEX(Listes!$F$2:$F$21,MATCH(C202,Listes!$E$2:$E$21,0)),""))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22" t="str">
        <f aca="false">IF(C203="","",IFERROR(INDEX(Listes!$F$2:$F$21,MATCH(C203,Listes!$E$2:$E$21,0)),""))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22" t="str">
        <f aca="false">IF(C204="","",IFERROR(INDEX(Listes!$F$2:$F$21,MATCH(C204,Listes!$E$2:$E$21,0)),""))</f>
        <v/>
      </c>
    </row>
    <row r="205" customFormat="false" ht="15" hidden="false" customHeight="false" outlineLevel="0" collapsed="false">
      <c r="A205" s="8"/>
      <c r="B205" s="8"/>
      <c r="C205" s="8"/>
      <c r="D205" s="8"/>
      <c r="E205" s="8"/>
      <c r="F205" s="22" t="str">
        <f aca="false">IF(C205="","",IFERROR(INDEX(Listes!$F$2:$F$21,MATCH(C205,Listes!$E$2:$E$21,0)),""))</f>
        <v/>
      </c>
    </row>
    <row r="206" customFormat="false" ht="15" hidden="false" customHeight="false" outlineLevel="0" collapsed="false">
      <c r="A206" s="8"/>
      <c r="B206" s="8"/>
      <c r="C206" s="8"/>
      <c r="D206" s="8"/>
      <c r="E206" s="8"/>
      <c r="F206" s="22" t="str">
        <f aca="false">IF(C206="","",IFERROR(INDEX(Listes!$F$2:$F$21,MATCH(C206,Listes!$E$2:$E$21,0)),""))</f>
        <v/>
      </c>
    </row>
    <row r="207" customFormat="false" ht="15" hidden="false" customHeight="false" outlineLevel="0" collapsed="false">
      <c r="A207" s="8"/>
      <c r="B207" s="8"/>
      <c r="C207" s="8"/>
      <c r="D207" s="8"/>
      <c r="E207" s="8"/>
      <c r="F207" s="22" t="str">
        <f aca="false">IF(C207="","",IFERROR(INDEX(Listes!$F$2:$F$21,MATCH(C207,Listes!$E$2:$E$21,0)),""))</f>
        <v/>
      </c>
    </row>
    <row r="208" customFormat="false" ht="15" hidden="false" customHeight="false" outlineLevel="0" collapsed="false">
      <c r="A208" s="8"/>
      <c r="B208" s="8"/>
      <c r="C208" s="8"/>
      <c r="D208" s="8"/>
      <c r="E208" s="8"/>
      <c r="F208" s="22" t="str">
        <f aca="false">IF(C208="","",IFERROR(INDEX(Listes!$F$2:$F$21,MATCH(C208,Listes!$E$2:$E$21,0)),""))</f>
        <v/>
      </c>
    </row>
    <row r="209" customFormat="false" ht="15" hidden="false" customHeight="false" outlineLevel="0" collapsed="false">
      <c r="A209" s="8"/>
      <c r="B209" s="8"/>
      <c r="C209" s="8"/>
      <c r="D209" s="8"/>
      <c r="E209" s="8"/>
      <c r="F209" s="22" t="str">
        <f aca="false">IF(C209="","",IFERROR(INDEX(Listes!$F$2:$F$21,MATCH(C209,Listes!$E$2:$E$21,0)),""))</f>
        <v/>
      </c>
    </row>
    <row r="210" customFormat="false" ht="15" hidden="false" customHeight="false" outlineLevel="0" collapsed="false">
      <c r="A210" s="8"/>
      <c r="B210" s="8"/>
      <c r="C210" s="8"/>
      <c r="D210" s="8"/>
      <c r="E210" s="8"/>
      <c r="F210" s="22" t="str">
        <f aca="false">IF(C210="","",IFERROR(INDEX(Listes!$F$2:$F$21,MATCH(C210,Listes!$E$2:$E$21,0)),""))</f>
        <v/>
      </c>
    </row>
    <row r="211" customFormat="false" ht="15" hidden="false" customHeight="false" outlineLevel="0" collapsed="false">
      <c r="A211" s="8"/>
      <c r="B211" s="8"/>
      <c r="C211" s="8"/>
      <c r="D211" s="8"/>
      <c r="E211" s="8"/>
      <c r="F211" s="22" t="str">
        <f aca="false">IF(C211="","",IFERROR(INDEX(Listes!$F$2:$F$21,MATCH(C211,Listes!$E$2:$E$21,0)),""))</f>
        <v/>
      </c>
    </row>
    <row r="212" customFormat="false" ht="15" hidden="false" customHeight="false" outlineLevel="0" collapsed="false">
      <c r="A212" s="8"/>
      <c r="B212" s="8"/>
      <c r="C212" s="8"/>
      <c r="D212" s="8"/>
      <c r="E212" s="8"/>
      <c r="F212" s="22" t="str">
        <f aca="false">IF(C212="","",IFERROR(INDEX(Listes!$F$2:$F$21,MATCH(C212,Listes!$E$2:$E$21,0)),""))</f>
        <v/>
      </c>
    </row>
    <row r="213" customFormat="false" ht="15" hidden="false" customHeight="false" outlineLevel="0" collapsed="false">
      <c r="A213" s="8"/>
      <c r="B213" s="8"/>
      <c r="C213" s="8"/>
      <c r="D213" s="8"/>
      <c r="E213" s="8"/>
      <c r="F213" s="22" t="str">
        <f aca="false">IF(C213="","",IFERROR(INDEX(Listes!$F$2:$F$21,MATCH(C213,Listes!$E$2:$E$21,0)),""))</f>
        <v/>
      </c>
    </row>
    <row r="214" customFormat="false" ht="15" hidden="false" customHeight="false" outlineLevel="0" collapsed="false">
      <c r="A214" s="8"/>
      <c r="B214" s="8"/>
      <c r="C214" s="8"/>
      <c r="D214" s="8"/>
      <c r="E214" s="8"/>
      <c r="F214" s="22" t="str">
        <f aca="false">IF(C214="","",IFERROR(INDEX(Listes!$F$2:$F$21,MATCH(C214,Listes!$E$2:$E$21,0)),""))</f>
        <v/>
      </c>
    </row>
    <row r="215" customFormat="false" ht="15" hidden="false" customHeight="false" outlineLevel="0" collapsed="false">
      <c r="A215" s="8"/>
      <c r="B215" s="8"/>
      <c r="C215" s="8"/>
      <c r="D215" s="8"/>
      <c r="E215" s="8"/>
      <c r="F215" s="22" t="str">
        <f aca="false">IF(C215="","",IFERROR(INDEX(Listes!$F$2:$F$21,MATCH(C215,Listes!$E$2:$E$21,0)),""))</f>
        <v/>
      </c>
    </row>
    <row r="216" customFormat="false" ht="15" hidden="false" customHeight="false" outlineLevel="0" collapsed="false">
      <c r="A216" s="8"/>
      <c r="B216" s="8"/>
      <c r="C216" s="8"/>
      <c r="D216" s="8"/>
      <c r="E216" s="8"/>
      <c r="F216" s="22" t="str">
        <f aca="false">IF(C216="","",IFERROR(INDEX(Listes!$F$2:$F$21,MATCH(C216,Listes!$E$2:$E$21,0)),""))</f>
        <v/>
      </c>
    </row>
    <row r="217" customFormat="false" ht="15" hidden="false" customHeight="false" outlineLevel="0" collapsed="false">
      <c r="A217" s="8"/>
      <c r="B217" s="8"/>
      <c r="C217" s="8"/>
      <c r="D217" s="8"/>
      <c r="E217" s="8"/>
      <c r="F217" s="22" t="str">
        <f aca="false">IF(C217="","",IFERROR(INDEX(Listes!$F$2:$F$21,MATCH(C217,Listes!$E$2:$E$21,0)),""))</f>
        <v/>
      </c>
    </row>
    <row r="218" customFormat="false" ht="15" hidden="false" customHeight="false" outlineLevel="0" collapsed="false">
      <c r="A218" s="8"/>
      <c r="B218" s="8"/>
      <c r="C218" s="8"/>
      <c r="D218" s="8"/>
      <c r="E218" s="8"/>
      <c r="F218" s="22" t="str">
        <f aca="false">IF(C218="","",IFERROR(INDEX(Listes!$F$2:$F$21,MATCH(C218,Listes!$E$2:$E$21,0)),""))</f>
        <v/>
      </c>
    </row>
    <row r="219" customFormat="false" ht="15" hidden="false" customHeight="false" outlineLevel="0" collapsed="false">
      <c r="A219" s="8"/>
      <c r="B219" s="8"/>
      <c r="C219" s="8"/>
      <c r="D219" s="8"/>
      <c r="E219" s="8"/>
      <c r="F219" s="22" t="str">
        <f aca="false">IF(C219="","",IFERROR(INDEX(Listes!$F$2:$F$21,MATCH(C219,Listes!$E$2:$E$21,0)),""))</f>
        <v/>
      </c>
    </row>
    <row r="220" customFormat="false" ht="15" hidden="false" customHeight="false" outlineLevel="0" collapsed="false">
      <c r="A220" s="8"/>
      <c r="B220" s="8"/>
      <c r="C220" s="8"/>
      <c r="D220" s="8"/>
      <c r="E220" s="8"/>
      <c r="F220" s="22" t="str">
        <f aca="false">IF(C220="","",IFERROR(INDEX(Listes!$F$2:$F$21,MATCH(C220,Listes!$E$2:$E$21,0)),""))</f>
        <v/>
      </c>
    </row>
    <row r="221" customFormat="false" ht="15" hidden="false" customHeight="false" outlineLevel="0" collapsed="false">
      <c r="A221" s="8"/>
      <c r="B221" s="8"/>
      <c r="C221" s="8"/>
      <c r="D221" s="8"/>
      <c r="E221" s="8"/>
      <c r="F221" s="22" t="str">
        <f aca="false">IF(C221="","",IFERROR(INDEX(Listes!$F$2:$F$21,MATCH(C221,Listes!$E$2:$E$21,0)),""))</f>
        <v/>
      </c>
    </row>
    <row r="222" customFormat="false" ht="15" hidden="false" customHeight="false" outlineLevel="0" collapsed="false">
      <c r="A222" s="8"/>
      <c r="B222" s="8"/>
      <c r="C222" s="8"/>
      <c r="D222" s="8"/>
      <c r="E222" s="8"/>
      <c r="F222" s="22" t="str">
        <f aca="false">IF(C222="","",IFERROR(INDEX(Listes!$F$2:$F$21,MATCH(C222,Listes!$E$2:$E$21,0)),""))</f>
        <v/>
      </c>
    </row>
    <row r="223" customFormat="false" ht="15" hidden="false" customHeight="false" outlineLevel="0" collapsed="false">
      <c r="A223" s="8"/>
      <c r="B223" s="8"/>
      <c r="C223" s="8"/>
      <c r="D223" s="8"/>
      <c r="E223" s="8"/>
      <c r="F223" s="22" t="str">
        <f aca="false">IF(C223="","",IFERROR(INDEX(Listes!$F$2:$F$21,MATCH(C223,Listes!$E$2:$E$21,0)),""))</f>
        <v/>
      </c>
    </row>
    <row r="224" customFormat="false" ht="15" hidden="false" customHeight="false" outlineLevel="0" collapsed="false">
      <c r="A224" s="8"/>
      <c r="B224" s="8"/>
      <c r="C224" s="8"/>
      <c r="D224" s="8"/>
      <c r="E224" s="8"/>
      <c r="F224" s="22" t="str">
        <f aca="false">IF(C224="","",IFERROR(INDEX(Listes!$F$2:$F$21,MATCH(C224,Listes!$E$2:$E$21,0)),""))</f>
        <v/>
      </c>
    </row>
    <row r="225" customFormat="false" ht="15" hidden="false" customHeight="false" outlineLevel="0" collapsed="false">
      <c r="A225" s="8"/>
      <c r="B225" s="8"/>
      <c r="C225" s="8"/>
      <c r="D225" s="8"/>
      <c r="E225" s="8"/>
      <c r="F225" s="22" t="str">
        <f aca="false">IF(C225="","",IFERROR(INDEX(Listes!$F$2:$F$21,MATCH(C225,Listes!$E$2:$E$21,0)),""))</f>
        <v/>
      </c>
    </row>
    <row r="226" customFormat="false" ht="15" hidden="false" customHeight="false" outlineLevel="0" collapsed="false">
      <c r="A226" s="8"/>
      <c r="B226" s="8"/>
      <c r="C226" s="8"/>
      <c r="D226" s="8"/>
      <c r="E226" s="8"/>
      <c r="F226" s="22" t="str">
        <f aca="false">IF(C226="","",IFERROR(INDEX(Listes!$F$2:$F$21,MATCH(C226,Listes!$E$2:$E$21,0)),""))</f>
        <v/>
      </c>
    </row>
    <row r="227" customFormat="false" ht="15" hidden="false" customHeight="false" outlineLevel="0" collapsed="false">
      <c r="A227" s="8"/>
      <c r="B227" s="8"/>
      <c r="C227" s="8"/>
      <c r="D227" s="8"/>
      <c r="E227" s="8"/>
      <c r="F227" s="22" t="str">
        <f aca="false">IF(C227="","",IFERROR(INDEX(Listes!$F$2:$F$21,MATCH(C227,Listes!$E$2:$E$21,0)),""))</f>
        <v/>
      </c>
    </row>
    <row r="228" customFormat="false" ht="15" hidden="false" customHeight="false" outlineLevel="0" collapsed="false">
      <c r="A228" s="8"/>
      <c r="B228" s="8"/>
      <c r="C228" s="8"/>
      <c r="D228" s="8"/>
      <c r="E228" s="8"/>
      <c r="F228" s="22" t="str">
        <f aca="false">IF(C228="","",IFERROR(INDEX(Listes!$F$2:$F$21,MATCH(C228,Listes!$E$2:$E$21,0)),""))</f>
        <v/>
      </c>
    </row>
    <row r="229" customFormat="false" ht="15" hidden="false" customHeight="false" outlineLevel="0" collapsed="false">
      <c r="A229" s="8"/>
      <c r="B229" s="8"/>
      <c r="C229" s="8"/>
      <c r="D229" s="8"/>
      <c r="E229" s="8"/>
      <c r="F229" s="22" t="str">
        <f aca="false">IF(C229="","",IFERROR(INDEX(Listes!$F$2:$F$21,MATCH(C229,Listes!$E$2:$E$21,0)),""))</f>
        <v/>
      </c>
    </row>
    <row r="230" customFormat="false" ht="15" hidden="false" customHeight="false" outlineLevel="0" collapsed="false">
      <c r="A230" s="8"/>
      <c r="B230" s="8"/>
      <c r="C230" s="8"/>
      <c r="D230" s="8"/>
      <c r="E230" s="8"/>
      <c r="F230" s="22" t="str">
        <f aca="false">IF(C230="","",IFERROR(INDEX(Listes!$F$2:$F$21,MATCH(C230,Listes!$E$2:$E$21,0)),""))</f>
        <v/>
      </c>
    </row>
    <row r="231" customFormat="false" ht="15" hidden="false" customHeight="false" outlineLevel="0" collapsed="false">
      <c r="A231" s="8"/>
      <c r="B231" s="8"/>
      <c r="C231" s="8"/>
      <c r="D231" s="8"/>
      <c r="E231" s="8"/>
      <c r="F231" s="22" t="str">
        <f aca="false">IF(C231="","",IFERROR(INDEX(Listes!$F$2:$F$21,MATCH(C231,Listes!$E$2:$E$21,0)),""))</f>
        <v/>
      </c>
    </row>
    <row r="232" customFormat="false" ht="15" hidden="false" customHeight="false" outlineLevel="0" collapsed="false">
      <c r="A232" s="8"/>
      <c r="B232" s="8"/>
      <c r="C232" s="8"/>
      <c r="D232" s="8"/>
      <c r="E232" s="8"/>
      <c r="F232" s="22" t="str">
        <f aca="false">IF(C232="","",IFERROR(INDEX(Listes!$F$2:$F$21,MATCH(C232,Listes!$E$2:$E$21,0)),""))</f>
        <v/>
      </c>
    </row>
    <row r="233" customFormat="false" ht="15" hidden="false" customHeight="false" outlineLevel="0" collapsed="false">
      <c r="A233" s="8"/>
      <c r="B233" s="8"/>
      <c r="C233" s="8"/>
      <c r="D233" s="8"/>
      <c r="E233" s="8"/>
      <c r="F233" s="22" t="str">
        <f aca="false">IF(C233="","",IFERROR(INDEX(Listes!$F$2:$F$21,MATCH(C233,Listes!$E$2:$E$21,0)),""))</f>
        <v/>
      </c>
    </row>
    <row r="234" customFormat="false" ht="15" hidden="false" customHeight="false" outlineLevel="0" collapsed="false">
      <c r="A234" s="8"/>
      <c r="B234" s="8"/>
      <c r="C234" s="8"/>
      <c r="D234" s="8"/>
      <c r="E234" s="8"/>
      <c r="F234" s="22" t="str">
        <f aca="false">IF(C234="","",IFERROR(INDEX(Listes!$F$2:$F$21,MATCH(C234,Listes!$E$2:$E$21,0)),""))</f>
        <v/>
      </c>
    </row>
    <row r="235" customFormat="false" ht="15" hidden="false" customHeight="false" outlineLevel="0" collapsed="false">
      <c r="A235" s="8"/>
      <c r="B235" s="8"/>
      <c r="C235" s="8"/>
      <c r="D235" s="8"/>
      <c r="E235" s="8"/>
      <c r="F235" s="22" t="str">
        <f aca="false">IF(C235="","",IFERROR(INDEX(Listes!$F$2:$F$21,MATCH(C235,Listes!$E$2:$E$21,0)),""))</f>
        <v/>
      </c>
    </row>
    <row r="236" customFormat="false" ht="15" hidden="false" customHeight="false" outlineLevel="0" collapsed="false">
      <c r="A236" s="8"/>
      <c r="B236" s="8"/>
      <c r="C236" s="8"/>
      <c r="D236" s="8"/>
      <c r="E236" s="8"/>
      <c r="F236" s="22" t="str">
        <f aca="false">IF(C236="","",IFERROR(INDEX(Listes!$F$2:$F$21,MATCH(C236,Listes!$E$2:$E$21,0)),""))</f>
        <v/>
      </c>
    </row>
    <row r="237" customFormat="false" ht="15" hidden="false" customHeight="false" outlineLevel="0" collapsed="false">
      <c r="A237" s="8"/>
      <c r="B237" s="8"/>
      <c r="C237" s="8"/>
      <c r="D237" s="8"/>
      <c r="E237" s="8"/>
      <c r="F237" s="22" t="str">
        <f aca="false">IF(C237="","",IFERROR(INDEX(Listes!$F$2:$F$21,MATCH(C237,Listes!$E$2:$E$21,0)),""))</f>
        <v/>
      </c>
    </row>
    <row r="238" customFormat="false" ht="15" hidden="false" customHeight="false" outlineLevel="0" collapsed="false">
      <c r="A238" s="8"/>
      <c r="B238" s="8"/>
      <c r="C238" s="8"/>
      <c r="D238" s="8"/>
      <c r="E238" s="8"/>
      <c r="F238" s="22" t="str">
        <f aca="false">IF(C238="","",IFERROR(INDEX(Listes!$F$2:$F$21,MATCH(C238,Listes!$E$2:$E$21,0)),""))</f>
        <v/>
      </c>
    </row>
    <row r="239" customFormat="false" ht="15" hidden="false" customHeight="false" outlineLevel="0" collapsed="false">
      <c r="A239" s="8"/>
      <c r="B239" s="8"/>
      <c r="C239" s="8"/>
      <c r="D239" s="8"/>
      <c r="E239" s="8"/>
      <c r="F239" s="22" t="str">
        <f aca="false">IF(C239="","",IFERROR(INDEX(Listes!$F$2:$F$21,MATCH(C239,Listes!$E$2:$E$21,0)),""))</f>
        <v/>
      </c>
    </row>
    <row r="240" customFormat="false" ht="15" hidden="false" customHeight="false" outlineLevel="0" collapsed="false">
      <c r="A240" s="8"/>
      <c r="B240" s="8"/>
      <c r="C240" s="8"/>
      <c r="D240" s="8"/>
      <c r="E240" s="8"/>
      <c r="F240" s="22" t="str">
        <f aca="false">IF(C240="","",IFERROR(INDEX(Listes!$F$2:$F$21,MATCH(C240,Listes!$E$2:$E$21,0)),""))</f>
        <v/>
      </c>
    </row>
    <row r="241" customFormat="false" ht="15" hidden="false" customHeight="false" outlineLevel="0" collapsed="false">
      <c r="A241" s="8"/>
      <c r="B241" s="8"/>
      <c r="C241" s="8"/>
      <c r="D241" s="8"/>
      <c r="E241" s="8"/>
      <c r="F241" s="22" t="str">
        <f aca="false">IF(C241="","",IFERROR(INDEX(Listes!$F$2:$F$21,MATCH(C241,Listes!$E$2:$E$21,0)),""))</f>
        <v/>
      </c>
    </row>
    <row r="242" customFormat="false" ht="15" hidden="false" customHeight="false" outlineLevel="0" collapsed="false">
      <c r="A242" s="8"/>
      <c r="B242" s="8"/>
      <c r="C242" s="8"/>
      <c r="D242" s="8"/>
      <c r="E242" s="8"/>
      <c r="F242" s="22" t="str">
        <f aca="false">IF(C242="","",IFERROR(INDEX(Listes!$F$2:$F$21,MATCH(C242,Listes!$E$2:$E$21,0)),""))</f>
        <v/>
      </c>
    </row>
    <row r="243" customFormat="false" ht="15" hidden="false" customHeight="false" outlineLevel="0" collapsed="false">
      <c r="A243" s="8"/>
      <c r="B243" s="8"/>
      <c r="C243" s="8"/>
      <c r="D243" s="8"/>
      <c r="E243" s="8"/>
      <c r="F243" s="22" t="str">
        <f aca="false">IF(C243="","",IFERROR(INDEX(Listes!$F$2:$F$21,MATCH(C243,Listes!$E$2:$E$21,0)),""))</f>
        <v/>
      </c>
    </row>
    <row r="244" customFormat="false" ht="15" hidden="false" customHeight="false" outlineLevel="0" collapsed="false">
      <c r="A244" s="8"/>
      <c r="B244" s="8"/>
      <c r="C244" s="8"/>
      <c r="D244" s="8"/>
      <c r="E244" s="8"/>
      <c r="F244" s="22" t="str">
        <f aca="false">IF(C244="","",IFERROR(INDEX(Listes!$F$2:$F$21,MATCH(C244,Listes!$E$2:$E$21,0)),""))</f>
        <v/>
      </c>
    </row>
    <row r="245" customFormat="false" ht="15" hidden="false" customHeight="false" outlineLevel="0" collapsed="false">
      <c r="A245" s="8"/>
      <c r="B245" s="8"/>
      <c r="C245" s="8"/>
      <c r="D245" s="8"/>
      <c r="E245" s="8"/>
      <c r="F245" s="22" t="str">
        <f aca="false">IF(C245="","",IFERROR(INDEX(Listes!$F$2:$F$21,MATCH(C245,Listes!$E$2:$E$21,0)),""))</f>
        <v/>
      </c>
    </row>
    <row r="246" customFormat="false" ht="15" hidden="false" customHeight="false" outlineLevel="0" collapsed="false">
      <c r="A246" s="8"/>
      <c r="B246" s="8"/>
      <c r="C246" s="8"/>
      <c r="D246" s="8"/>
      <c r="E246" s="8"/>
      <c r="F246" s="22" t="str">
        <f aca="false">IF(C246="","",IFERROR(INDEX(Listes!$F$2:$F$21,MATCH(C246,Listes!$E$2:$E$21,0)),""))</f>
        <v/>
      </c>
    </row>
    <row r="247" customFormat="false" ht="15" hidden="false" customHeight="false" outlineLevel="0" collapsed="false">
      <c r="A247" s="8"/>
      <c r="B247" s="8"/>
      <c r="C247" s="8"/>
      <c r="D247" s="8"/>
      <c r="E247" s="8"/>
      <c r="F247" s="22" t="str">
        <f aca="false">IF(C247="","",IFERROR(INDEX(Listes!$F$2:$F$21,MATCH(C247,Listes!$E$2:$E$21,0)),""))</f>
        <v/>
      </c>
    </row>
    <row r="248" customFormat="false" ht="15" hidden="false" customHeight="false" outlineLevel="0" collapsed="false">
      <c r="A248" s="8"/>
      <c r="B248" s="8"/>
      <c r="C248" s="8"/>
      <c r="D248" s="8"/>
      <c r="E248" s="8"/>
      <c r="F248" s="22" t="str">
        <f aca="false">IF(C248="","",IFERROR(INDEX(Listes!$F$2:$F$21,MATCH(C248,Listes!$E$2:$E$21,0)),""))</f>
        <v/>
      </c>
    </row>
    <row r="249" customFormat="false" ht="15" hidden="false" customHeight="false" outlineLevel="0" collapsed="false">
      <c r="A249" s="8"/>
      <c r="B249" s="8"/>
      <c r="C249" s="8"/>
      <c r="D249" s="8"/>
      <c r="E249" s="8"/>
      <c r="F249" s="22" t="str">
        <f aca="false">IF(C249="","",IFERROR(INDEX(Listes!$F$2:$F$21,MATCH(C249,Listes!$E$2:$E$21,0)),""))</f>
        <v/>
      </c>
    </row>
    <row r="250" customFormat="false" ht="15" hidden="false" customHeight="false" outlineLevel="0" collapsed="false">
      <c r="A250" s="8"/>
      <c r="B250" s="8"/>
      <c r="C250" s="8"/>
      <c r="D250" s="8"/>
      <c r="E250" s="8"/>
      <c r="F250" s="22" t="str">
        <f aca="false">IF(C250="","",IFERROR(INDEX(Listes!$F$2:$F$21,MATCH(C250,Listes!$E$2:$E$21,0)),""))</f>
        <v/>
      </c>
    </row>
    <row r="251" customFormat="false" ht="15" hidden="false" customHeight="false" outlineLevel="0" collapsed="false">
      <c r="A251" s="8"/>
      <c r="B251" s="8"/>
      <c r="C251" s="8"/>
      <c r="D251" s="8"/>
      <c r="E251" s="8"/>
      <c r="F251" s="22" t="str">
        <f aca="false">IF(C251="","",IFERROR(INDEX(Listes!$F$2:$F$21,MATCH(C251,Listes!$E$2:$E$21,0)),""))</f>
        <v/>
      </c>
    </row>
    <row r="252" customFormat="false" ht="15" hidden="false" customHeight="false" outlineLevel="0" collapsed="false">
      <c r="A252" s="8"/>
      <c r="B252" s="8"/>
      <c r="C252" s="8"/>
      <c r="D252" s="8"/>
      <c r="E252" s="8"/>
      <c r="F252" s="22" t="str">
        <f aca="false">IF(C252="","",IFERROR(INDEX(Listes!$F$2:$F$21,MATCH(C252,Listes!$E$2:$E$21,0)),""))</f>
        <v/>
      </c>
    </row>
    <row r="253" customFormat="false" ht="15" hidden="false" customHeight="false" outlineLevel="0" collapsed="false">
      <c r="A253" s="8"/>
      <c r="B253" s="8"/>
      <c r="C253" s="8"/>
      <c r="D253" s="8"/>
      <c r="E253" s="8"/>
      <c r="F253" s="22" t="str">
        <f aca="false">IF(C253="","",IFERROR(INDEX(Listes!$F$2:$F$21,MATCH(C253,Listes!$E$2:$E$21,0)),""))</f>
        <v/>
      </c>
    </row>
    <row r="254" customFormat="false" ht="15" hidden="false" customHeight="false" outlineLevel="0" collapsed="false">
      <c r="A254" s="8"/>
      <c r="B254" s="8"/>
      <c r="C254" s="8"/>
      <c r="D254" s="8"/>
      <c r="E254" s="8"/>
      <c r="F254" s="22" t="str">
        <f aca="false">IF(C254="","",IFERROR(INDEX(Listes!$F$2:$F$21,MATCH(C254,Listes!$E$2:$E$21,0)),""))</f>
        <v/>
      </c>
    </row>
    <row r="255" customFormat="false" ht="15" hidden="false" customHeight="false" outlineLevel="0" collapsed="false">
      <c r="A255" s="8"/>
      <c r="B255" s="8"/>
      <c r="C255" s="8"/>
      <c r="D255" s="8"/>
      <c r="E255" s="8"/>
      <c r="F255" s="22" t="str">
        <f aca="false">IF(C255="","",IFERROR(INDEX(Listes!$F$2:$F$21,MATCH(C255,Listes!$E$2:$E$21,0)),""))</f>
        <v/>
      </c>
    </row>
    <row r="256" customFormat="false" ht="15" hidden="false" customHeight="false" outlineLevel="0" collapsed="false">
      <c r="A256" s="8"/>
      <c r="B256" s="8"/>
      <c r="C256" s="8"/>
      <c r="D256" s="8"/>
      <c r="E256" s="8"/>
      <c r="F256" s="22" t="str">
        <f aca="false">IF(C256="","",IFERROR(INDEX(Listes!$F$2:$F$21,MATCH(C256,Listes!$E$2:$E$21,0)),""))</f>
        <v/>
      </c>
    </row>
    <row r="257" customFormat="false" ht="15" hidden="false" customHeight="false" outlineLevel="0" collapsed="false">
      <c r="A257" s="8"/>
      <c r="B257" s="8"/>
      <c r="C257" s="8"/>
      <c r="D257" s="8"/>
      <c r="E257" s="8"/>
      <c r="F257" s="22" t="str">
        <f aca="false">IF(C257="","",IFERROR(INDEX(Listes!$F$2:$F$21,MATCH(C257,Listes!$E$2:$E$21,0)),""))</f>
        <v/>
      </c>
    </row>
    <row r="258" customFormat="false" ht="15" hidden="false" customHeight="false" outlineLevel="0" collapsed="false">
      <c r="A258" s="8"/>
      <c r="B258" s="8"/>
      <c r="C258" s="8"/>
      <c r="D258" s="8"/>
      <c r="E258" s="8"/>
      <c r="F258" s="22" t="str">
        <f aca="false">IF(C258="","",IFERROR(INDEX(Listes!$F$2:$F$21,MATCH(C258,Listes!$E$2:$E$21,0)),""))</f>
        <v/>
      </c>
    </row>
    <row r="259" customFormat="false" ht="15" hidden="false" customHeight="false" outlineLevel="0" collapsed="false">
      <c r="A259" s="8"/>
      <c r="B259" s="8"/>
      <c r="C259" s="8"/>
      <c r="D259" s="8"/>
      <c r="E259" s="8"/>
      <c r="F259" s="22" t="str">
        <f aca="false">IF(C259="","",IFERROR(INDEX(Listes!$F$2:$F$21,MATCH(C259,Listes!$E$2:$E$21,0)),""))</f>
        <v/>
      </c>
    </row>
    <row r="260" customFormat="false" ht="15" hidden="false" customHeight="false" outlineLevel="0" collapsed="false">
      <c r="A260" s="8"/>
      <c r="B260" s="8"/>
      <c r="C260" s="8"/>
      <c r="D260" s="8"/>
      <c r="E260" s="8"/>
      <c r="F260" s="22" t="str">
        <f aca="false">IF(C260="","",IFERROR(INDEX(Listes!$F$2:$F$21,MATCH(C260,Listes!$E$2:$E$21,0)),""))</f>
        <v/>
      </c>
    </row>
    <row r="261" customFormat="false" ht="15" hidden="false" customHeight="false" outlineLevel="0" collapsed="false">
      <c r="A261" s="8"/>
      <c r="B261" s="8"/>
      <c r="C261" s="8"/>
      <c r="D261" s="8"/>
      <c r="E261" s="8"/>
      <c r="F261" s="22" t="str">
        <f aca="false">IF(C261="","",IFERROR(INDEX(Listes!$F$2:$F$21,MATCH(C261,Listes!$E$2:$E$21,0)),""))</f>
        <v/>
      </c>
    </row>
    <row r="262" customFormat="false" ht="15" hidden="false" customHeight="false" outlineLevel="0" collapsed="false">
      <c r="A262" s="8"/>
      <c r="B262" s="8"/>
      <c r="C262" s="8"/>
      <c r="D262" s="8"/>
      <c r="E262" s="8"/>
      <c r="F262" s="22" t="str">
        <f aca="false">IF(C262="","",IFERROR(INDEX(Listes!$F$2:$F$21,MATCH(C262,Listes!$E$2:$E$21,0)),""))</f>
        <v/>
      </c>
    </row>
    <row r="263" customFormat="false" ht="15" hidden="false" customHeight="false" outlineLevel="0" collapsed="false">
      <c r="A263" s="8"/>
      <c r="B263" s="8"/>
      <c r="C263" s="8"/>
      <c r="D263" s="8"/>
      <c r="E263" s="8"/>
      <c r="F263" s="22" t="str">
        <f aca="false">IF(C263="","",IFERROR(INDEX(Listes!$F$2:$F$21,MATCH(C263,Listes!$E$2:$E$21,0)),""))</f>
        <v/>
      </c>
    </row>
    <row r="264" customFormat="false" ht="15" hidden="false" customHeight="false" outlineLevel="0" collapsed="false">
      <c r="A264" s="8"/>
      <c r="B264" s="8"/>
      <c r="C264" s="8"/>
      <c r="D264" s="8"/>
      <c r="E264" s="8"/>
      <c r="F264" s="22" t="str">
        <f aca="false">IF(C264="","",IFERROR(INDEX(Listes!$F$2:$F$21,MATCH(C264,Listes!$E$2:$E$21,0)),""))</f>
        <v/>
      </c>
    </row>
    <row r="265" customFormat="false" ht="15" hidden="false" customHeight="false" outlineLevel="0" collapsed="false">
      <c r="A265" s="8"/>
      <c r="B265" s="8"/>
      <c r="C265" s="8"/>
      <c r="D265" s="8"/>
      <c r="E265" s="8"/>
      <c r="F265" s="22" t="str">
        <f aca="false">IF(C265="","",IFERROR(INDEX(Listes!$F$2:$F$21,MATCH(C265,Listes!$E$2:$E$21,0)),""))</f>
        <v/>
      </c>
    </row>
    <row r="266" customFormat="false" ht="15" hidden="false" customHeight="false" outlineLevel="0" collapsed="false">
      <c r="A266" s="8"/>
      <c r="B266" s="8"/>
      <c r="C266" s="8"/>
      <c r="D266" s="8"/>
      <c r="E266" s="8"/>
      <c r="F266" s="22" t="str">
        <f aca="false">IF(C266="","",IFERROR(INDEX(Listes!$F$2:$F$21,MATCH(C266,Listes!$E$2:$E$21,0)),""))</f>
        <v/>
      </c>
    </row>
    <row r="267" customFormat="false" ht="15" hidden="false" customHeight="false" outlineLevel="0" collapsed="false">
      <c r="A267" s="8"/>
      <c r="B267" s="8"/>
      <c r="C267" s="8"/>
      <c r="D267" s="8"/>
      <c r="E267" s="8"/>
      <c r="F267" s="22" t="str">
        <f aca="false">IF(C267="","",IFERROR(INDEX(Listes!$F$2:$F$21,MATCH(C267,Listes!$E$2:$E$21,0)),""))</f>
        <v/>
      </c>
    </row>
    <row r="268" customFormat="false" ht="15" hidden="false" customHeight="false" outlineLevel="0" collapsed="false">
      <c r="A268" s="8"/>
      <c r="B268" s="8"/>
      <c r="C268" s="8"/>
      <c r="D268" s="8"/>
      <c r="E268" s="8"/>
      <c r="F268" s="22" t="str">
        <f aca="false">IF(C268="","",IFERROR(INDEX(Listes!$F$2:$F$21,MATCH(C268,Listes!$E$2:$E$21,0)),""))</f>
        <v/>
      </c>
    </row>
    <row r="269" customFormat="false" ht="15" hidden="false" customHeight="false" outlineLevel="0" collapsed="false">
      <c r="A269" s="8"/>
      <c r="B269" s="8"/>
      <c r="C269" s="8"/>
      <c r="D269" s="8"/>
      <c r="E269" s="8"/>
      <c r="F269" s="22" t="str">
        <f aca="false">IF(C269="","",IFERROR(INDEX(Listes!$F$2:$F$21,MATCH(C269,Listes!$E$2:$E$21,0)),""))</f>
        <v/>
      </c>
    </row>
    <row r="270" customFormat="false" ht="15" hidden="false" customHeight="false" outlineLevel="0" collapsed="false">
      <c r="A270" s="8"/>
      <c r="B270" s="8"/>
      <c r="C270" s="8"/>
      <c r="D270" s="8"/>
      <c r="E270" s="8"/>
      <c r="F270" s="22" t="str">
        <f aca="false">IF(C270="","",IFERROR(INDEX(Listes!$F$2:$F$21,MATCH(C270,Listes!$E$2:$E$21,0)),""))</f>
        <v/>
      </c>
    </row>
    <row r="271" customFormat="false" ht="15" hidden="false" customHeight="false" outlineLevel="0" collapsed="false">
      <c r="A271" s="8"/>
      <c r="B271" s="8"/>
      <c r="C271" s="8"/>
      <c r="D271" s="8"/>
      <c r="E271" s="8"/>
      <c r="F271" s="22" t="str">
        <f aca="false">IF(C271="","",IFERROR(INDEX(Listes!$F$2:$F$21,MATCH(C271,Listes!$E$2:$E$21,0)),""))</f>
        <v/>
      </c>
    </row>
    <row r="272" customFormat="false" ht="15" hidden="false" customHeight="false" outlineLevel="0" collapsed="false">
      <c r="A272" s="8"/>
      <c r="B272" s="8"/>
      <c r="C272" s="8"/>
      <c r="D272" s="8"/>
      <c r="E272" s="8"/>
      <c r="F272" s="22" t="str">
        <f aca="false">IF(C272="","",IFERROR(INDEX(Listes!$F$2:$F$21,MATCH(C272,Listes!$E$2:$E$21,0)),""))</f>
        <v/>
      </c>
    </row>
    <row r="273" customFormat="false" ht="15" hidden="false" customHeight="false" outlineLevel="0" collapsed="false">
      <c r="A273" s="8"/>
      <c r="B273" s="8"/>
      <c r="C273" s="8"/>
      <c r="D273" s="8"/>
      <c r="E273" s="8"/>
      <c r="F273" s="22" t="str">
        <f aca="false">IF(C273="","",IFERROR(INDEX(Listes!$F$2:$F$21,MATCH(C273,Listes!$E$2:$E$21,0)),""))</f>
        <v/>
      </c>
    </row>
    <row r="274" customFormat="false" ht="15" hidden="false" customHeight="false" outlineLevel="0" collapsed="false">
      <c r="A274" s="8"/>
      <c r="B274" s="8"/>
      <c r="C274" s="8"/>
      <c r="D274" s="8"/>
      <c r="E274" s="8"/>
      <c r="F274" s="22" t="str">
        <f aca="false">IF(C274="","",IFERROR(INDEX(Listes!$F$2:$F$21,MATCH(C274,Listes!$E$2:$E$21,0)),""))</f>
        <v/>
      </c>
    </row>
    <row r="275" customFormat="false" ht="15" hidden="false" customHeight="false" outlineLevel="0" collapsed="false">
      <c r="A275" s="8"/>
      <c r="B275" s="8"/>
      <c r="C275" s="8"/>
      <c r="D275" s="8"/>
      <c r="E275" s="8"/>
      <c r="F275" s="22" t="str">
        <f aca="false">IF(C275="","",IFERROR(INDEX(Listes!$F$2:$F$21,MATCH(C275,Listes!$E$2:$E$21,0)),""))</f>
        <v/>
      </c>
    </row>
    <row r="276" customFormat="false" ht="15" hidden="false" customHeight="false" outlineLevel="0" collapsed="false">
      <c r="A276" s="8"/>
      <c r="B276" s="8"/>
      <c r="C276" s="8"/>
      <c r="D276" s="8"/>
      <c r="E276" s="8"/>
      <c r="F276" s="22" t="str">
        <f aca="false">IF(C276="","",IFERROR(INDEX(Listes!$F$2:$F$21,MATCH(C276,Listes!$E$2:$E$21,0)),""))</f>
        <v/>
      </c>
    </row>
    <row r="277" customFormat="false" ht="15" hidden="false" customHeight="false" outlineLevel="0" collapsed="false">
      <c r="A277" s="8"/>
      <c r="B277" s="8"/>
      <c r="C277" s="8"/>
      <c r="D277" s="8"/>
      <c r="E277" s="8"/>
      <c r="F277" s="22" t="str">
        <f aca="false">IF(C277="","",IFERROR(INDEX(Listes!$F$2:$F$21,MATCH(C277,Listes!$E$2:$E$21,0)),""))</f>
        <v/>
      </c>
    </row>
    <row r="278" customFormat="false" ht="15" hidden="false" customHeight="false" outlineLevel="0" collapsed="false">
      <c r="A278" s="8"/>
      <c r="B278" s="8"/>
      <c r="C278" s="8"/>
      <c r="D278" s="8"/>
      <c r="E278" s="8"/>
      <c r="F278" s="22" t="str">
        <f aca="false">IF(C278="","",IFERROR(INDEX(Listes!$F$2:$F$21,MATCH(C278,Listes!$E$2:$E$21,0)),""))</f>
        <v/>
      </c>
    </row>
    <row r="279" customFormat="false" ht="15" hidden="false" customHeight="false" outlineLevel="0" collapsed="false">
      <c r="A279" s="8"/>
      <c r="B279" s="8"/>
      <c r="C279" s="8"/>
      <c r="D279" s="8"/>
      <c r="E279" s="8"/>
      <c r="F279" s="22" t="str">
        <f aca="false">IF(C279="","",IFERROR(INDEX(Listes!$F$2:$F$21,MATCH(C279,Listes!$E$2:$E$21,0)),""))</f>
        <v/>
      </c>
    </row>
    <row r="280" customFormat="false" ht="15" hidden="false" customHeight="false" outlineLevel="0" collapsed="false">
      <c r="A280" s="8"/>
      <c r="B280" s="8"/>
      <c r="C280" s="8"/>
      <c r="D280" s="8"/>
      <c r="E280" s="8"/>
      <c r="F280" s="22" t="str">
        <f aca="false">IF(C280="","",IFERROR(INDEX(Listes!$F$2:$F$21,MATCH(C280,Listes!$E$2:$E$21,0)),""))</f>
        <v/>
      </c>
    </row>
    <row r="281" customFormat="false" ht="15" hidden="false" customHeight="false" outlineLevel="0" collapsed="false">
      <c r="A281" s="8"/>
      <c r="B281" s="8"/>
      <c r="C281" s="8"/>
      <c r="D281" s="8"/>
      <c r="E281" s="8"/>
      <c r="F281" s="22" t="str">
        <f aca="false">IF(C281="","",IFERROR(INDEX(Listes!$F$2:$F$21,MATCH(C281,Listes!$E$2:$E$21,0)),""))</f>
        <v/>
      </c>
    </row>
    <row r="282" customFormat="false" ht="15" hidden="false" customHeight="false" outlineLevel="0" collapsed="false">
      <c r="A282" s="8"/>
      <c r="B282" s="8"/>
      <c r="C282" s="8"/>
      <c r="D282" s="8"/>
      <c r="E282" s="8"/>
      <c r="F282" s="22" t="str">
        <f aca="false">IF(C282="","",IFERROR(INDEX(Listes!$F$2:$F$21,MATCH(C282,Listes!$E$2:$E$21,0)),""))</f>
        <v/>
      </c>
    </row>
    <row r="283" customFormat="false" ht="15" hidden="false" customHeight="false" outlineLevel="0" collapsed="false">
      <c r="A283" s="8"/>
      <c r="B283" s="8"/>
      <c r="C283" s="8"/>
      <c r="D283" s="8"/>
      <c r="E283" s="8"/>
      <c r="F283" s="22" t="str">
        <f aca="false">IF(C283="","",IFERROR(INDEX(Listes!$F$2:$F$21,MATCH(C283,Listes!$E$2:$E$21,0)),""))</f>
        <v/>
      </c>
    </row>
    <row r="284" customFormat="false" ht="15" hidden="false" customHeight="false" outlineLevel="0" collapsed="false">
      <c r="A284" s="8"/>
      <c r="B284" s="8"/>
      <c r="C284" s="8"/>
      <c r="D284" s="8"/>
      <c r="E284" s="8"/>
      <c r="F284" s="22" t="str">
        <f aca="false">IF(C284="","",IFERROR(INDEX(Listes!$F$2:$F$21,MATCH(C284,Listes!$E$2:$E$21,0)),""))</f>
        <v/>
      </c>
    </row>
    <row r="285" customFormat="false" ht="15" hidden="false" customHeight="false" outlineLevel="0" collapsed="false">
      <c r="A285" s="8"/>
      <c r="B285" s="8"/>
      <c r="C285" s="8"/>
      <c r="D285" s="8"/>
      <c r="E285" s="8"/>
      <c r="F285" s="22" t="str">
        <f aca="false">IF(C285="","",IFERROR(INDEX(Listes!$F$2:$F$21,MATCH(C285,Listes!$E$2:$E$21,0)),""))</f>
        <v/>
      </c>
    </row>
    <row r="286" customFormat="false" ht="15" hidden="false" customHeight="false" outlineLevel="0" collapsed="false">
      <c r="A286" s="8"/>
      <c r="B286" s="8"/>
      <c r="C286" s="8"/>
      <c r="D286" s="8"/>
      <c r="E286" s="8"/>
      <c r="F286" s="22" t="str">
        <f aca="false">IF(C286="","",IFERROR(INDEX(Listes!$F$2:$F$21,MATCH(C286,Listes!$E$2:$E$21,0)),""))</f>
        <v/>
      </c>
    </row>
    <row r="287" customFormat="false" ht="15" hidden="false" customHeight="false" outlineLevel="0" collapsed="false">
      <c r="A287" s="8"/>
      <c r="B287" s="8"/>
      <c r="C287" s="8"/>
      <c r="D287" s="8"/>
      <c r="E287" s="8"/>
      <c r="F287" s="22" t="str">
        <f aca="false">IF(C287="","",IFERROR(INDEX(Listes!$F$2:$F$21,MATCH(C287,Listes!$E$2:$E$21,0)),""))</f>
        <v/>
      </c>
    </row>
    <row r="288" customFormat="false" ht="15" hidden="false" customHeight="false" outlineLevel="0" collapsed="false">
      <c r="A288" s="8"/>
      <c r="B288" s="8"/>
      <c r="C288" s="8"/>
      <c r="D288" s="8"/>
      <c r="E288" s="8"/>
      <c r="F288" s="22" t="str">
        <f aca="false">IF(C288="","",IFERROR(INDEX(Listes!$F$2:$F$21,MATCH(C288,Listes!$E$2:$E$21,0)),""))</f>
        <v/>
      </c>
    </row>
    <row r="289" customFormat="false" ht="15" hidden="false" customHeight="false" outlineLevel="0" collapsed="false">
      <c r="A289" s="8"/>
      <c r="B289" s="8"/>
      <c r="C289" s="8"/>
      <c r="D289" s="8"/>
      <c r="E289" s="8"/>
      <c r="F289" s="22" t="str">
        <f aca="false">IF(C289="","",IFERROR(INDEX(Listes!$F$2:$F$21,MATCH(C289,Listes!$E$2:$E$21,0)),""))</f>
        <v/>
      </c>
    </row>
    <row r="290" customFormat="false" ht="15" hidden="false" customHeight="false" outlineLevel="0" collapsed="false">
      <c r="A290" s="8"/>
      <c r="B290" s="8"/>
      <c r="C290" s="8"/>
      <c r="D290" s="8"/>
      <c r="E290" s="8"/>
      <c r="F290" s="22" t="str">
        <f aca="false">IF(C290="","",IFERROR(INDEX(Listes!$F$2:$F$21,MATCH(C290,Listes!$E$2:$E$21,0)),""))</f>
        <v/>
      </c>
    </row>
    <row r="291" customFormat="false" ht="15" hidden="false" customHeight="false" outlineLevel="0" collapsed="false">
      <c r="A291" s="8"/>
      <c r="B291" s="8"/>
      <c r="C291" s="8"/>
      <c r="D291" s="8"/>
      <c r="E291" s="8"/>
      <c r="F291" s="22" t="str">
        <f aca="false">IF(C291="","",IFERROR(INDEX(Listes!$F$2:$F$21,MATCH(C291,Listes!$E$2:$E$21,0)),""))</f>
        <v/>
      </c>
    </row>
    <row r="292" customFormat="false" ht="15" hidden="false" customHeight="false" outlineLevel="0" collapsed="false">
      <c r="A292" s="8"/>
      <c r="B292" s="8"/>
      <c r="C292" s="8"/>
      <c r="D292" s="8"/>
      <c r="E292" s="8"/>
      <c r="F292" s="22" t="str">
        <f aca="false">IF(C292="","",IFERROR(INDEX(Listes!$F$2:$F$21,MATCH(C292,Listes!$E$2:$E$21,0)),""))</f>
        <v/>
      </c>
    </row>
    <row r="293" customFormat="false" ht="15" hidden="false" customHeight="false" outlineLevel="0" collapsed="false">
      <c r="A293" s="8"/>
      <c r="B293" s="8"/>
      <c r="C293" s="8"/>
      <c r="D293" s="8"/>
      <c r="E293" s="8"/>
      <c r="F293" s="22" t="str">
        <f aca="false">IF(C293="","",IFERROR(INDEX(Listes!$F$2:$F$21,MATCH(C293,Listes!$E$2:$E$21,0)),""))</f>
        <v/>
      </c>
    </row>
    <row r="294" customFormat="false" ht="15" hidden="false" customHeight="false" outlineLevel="0" collapsed="false">
      <c r="A294" s="8"/>
      <c r="B294" s="8"/>
      <c r="C294" s="8"/>
      <c r="D294" s="8"/>
      <c r="E294" s="8"/>
      <c r="F294" s="22" t="str">
        <f aca="false">IF(C294="","",IFERROR(INDEX(Listes!$F$2:$F$21,MATCH(C294,Listes!$E$2:$E$21,0)),""))</f>
        <v/>
      </c>
    </row>
    <row r="295" customFormat="false" ht="15" hidden="false" customHeight="false" outlineLevel="0" collapsed="false">
      <c r="A295" s="8"/>
      <c r="B295" s="8"/>
      <c r="C295" s="8"/>
      <c r="D295" s="8"/>
      <c r="E295" s="8"/>
      <c r="F295" s="22" t="str">
        <f aca="false">IF(C295="","",IFERROR(INDEX(Listes!$F$2:$F$21,MATCH(C295,Listes!$E$2:$E$21,0)),""))</f>
        <v/>
      </c>
    </row>
    <row r="296" customFormat="false" ht="15" hidden="false" customHeight="false" outlineLevel="0" collapsed="false">
      <c r="A296" s="8"/>
      <c r="B296" s="8"/>
      <c r="C296" s="8"/>
      <c r="D296" s="8"/>
      <c r="E296" s="8"/>
      <c r="F296" s="22" t="str">
        <f aca="false">IF(C296="","",IFERROR(INDEX(Listes!$F$2:$F$21,MATCH(C296,Listes!$E$2:$E$21,0)),""))</f>
        <v/>
      </c>
    </row>
    <row r="297" customFormat="false" ht="15" hidden="false" customHeight="false" outlineLevel="0" collapsed="false">
      <c r="A297" s="8"/>
      <c r="B297" s="8"/>
      <c r="C297" s="8"/>
      <c r="D297" s="8"/>
      <c r="E297" s="8"/>
      <c r="F297" s="22" t="str">
        <f aca="false">IF(C297="","",IFERROR(INDEX(Listes!$F$2:$F$21,MATCH(C297,Listes!$E$2:$E$21,0)),""))</f>
        <v/>
      </c>
    </row>
    <row r="298" customFormat="false" ht="15" hidden="false" customHeight="false" outlineLevel="0" collapsed="false">
      <c r="A298" s="8"/>
      <c r="B298" s="8"/>
      <c r="C298" s="8"/>
      <c r="D298" s="8"/>
      <c r="E298" s="8"/>
      <c r="F298" s="22" t="str">
        <f aca="false">IF(C298="","",IFERROR(INDEX(Listes!$F$2:$F$21,MATCH(C298,Listes!$E$2:$E$21,0)),""))</f>
        <v/>
      </c>
    </row>
    <row r="299" customFormat="false" ht="15" hidden="false" customHeight="false" outlineLevel="0" collapsed="false">
      <c r="A299" s="8"/>
      <c r="B299" s="8"/>
      <c r="C299" s="8"/>
      <c r="D299" s="8"/>
      <c r="E299" s="8"/>
      <c r="F299" s="22" t="str">
        <f aca="false">IF(C299="","",IFERROR(INDEX(Listes!$F$2:$F$21,MATCH(C299,Listes!$E$2:$E$21,0)),""))</f>
        <v/>
      </c>
    </row>
    <row r="300" customFormat="false" ht="15" hidden="false" customHeight="false" outlineLevel="0" collapsed="false">
      <c r="A300" s="8"/>
      <c r="B300" s="8"/>
      <c r="C300" s="8"/>
      <c r="D300" s="8"/>
      <c r="E300" s="8"/>
      <c r="F300" s="22" t="str">
        <f aca="false">IF(C300="","",IFERROR(INDEX(Listes!$F$2:$F$21,MATCH(C300,Listes!$E$2:$E$21,0)),""))</f>
        <v/>
      </c>
    </row>
    <row r="301" customFormat="false" ht="15" hidden="false" customHeight="false" outlineLevel="0" collapsed="false">
      <c r="A301" s="8"/>
      <c r="B301" s="8"/>
      <c r="C301" s="8"/>
      <c r="D301" s="8"/>
      <c r="E301" s="8"/>
      <c r="F301" s="22" t="str">
        <f aca="false">IF(C301="","",IFERROR(INDEX(Listes!$F$2:$F$21,MATCH(C301,Listes!$E$2:$E$21,0)),""))</f>
        <v/>
      </c>
    </row>
    <row r="302" customFormat="false" ht="15" hidden="false" customHeight="false" outlineLevel="0" collapsed="false">
      <c r="A302" s="8"/>
      <c r="B302" s="8"/>
      <c r="C302" s="8"/>
      <c r="D302" s="8"/>
      <c r="E302" s="8"/>
      <c r="F302" s="22" t="str">
        <f aca="false">IF(C302="","",IFERROR(INDEX(Listes!$F$2:$F$21,MATCH(C302,Listes!$E$2:$E$21,0)),""))</f>
        <v/>
      </c>
    </row>
    <row r="303" customFormat="false" ht="15" hidden="false" customHeight="false" outlineLevel="0" collapsed="false">
      <c r="A303" s="8"/>
      <c r="B303" s="8"/>
      <c r="C303" s="8"/>
      <c r="D303" s="8"/>
      <c r="E303" s="8"/>
      <c r="F303" s="22" t="str">
        <f aca="false">IF(C303="","",IFERROR(INDEX(Listes!$F$2:$F$21,MATCH(C303,Listes!$E$2:$E$21,0)),""))</f>
        <v/>
      </c>
    </row>
    <row r="304" customFormat="false" ht="15" hidden="false" customHeight="false" outlineLevel="0" collapsed="false">
      <c r="A304" s="8"/>
      <c r="B304" s="8"/>
      <c r="C304" s="8"/>
      <c r="D304" s="8"/>
      <c r="E304" s="8"/>
      <c r="F304" s="22" t="str">
        <f aca="false">IF(C304="","",IFERROR(INDEX(Listes!$F$2:$F$21,MATCH(C304,Listes!$E$2:$E$21,0)),""))</f>
        <v/>
      </c>
    </row>
    <row r="305" customFormat="false" ht="15" hidden="false" customHeight="false" outlineLevel="0" collapsed="false">
      <c r="A305" s="8"/>
      <c r="B305" s="8"/>
      <c r="C305" s="8"/>
      <c r="D305" s="8"/>
      <c r="E305" s="8"/>
      <c r="F305" s="22" t="str">
        <f aca="false">IF(C305="","",IFERROR(INDEX(Listes!$F$2:$F$21,MATCH(C305,Listes!$E$2:$E$21,0)),""))</f>
        <v/>
      </c>
    </row>
    <row r="306" customFormat="false" ht="15" hidden="false" customHeight="false" outlineLevel="0" collapsed="false">
      <c r="A306" s="8"/>
      <c r="B306" s="8"/>
      <c r="C306" s="8"/>
      <c r="D306" s="8"/>
      <c r="E306" s="8"/>
      <c r="F306" s="22" t="str">
        <f aca="false">IF(C306="","",IFERROR(INDEX(Listes!$F$2:$F$21,MATCH(C306,Listes!$E$2:$E$21,0)),""))</f>
        <v/>
      </c>
    </row>
    <row r="307" customFormat="false" ht="15" hidden="false" customHeight="false" outlineLevel="0" collapsed="false">
      <c r="A307" s="8"/>
      <c r="B307" s="8"/>
      <c r="C307" s="8"/>
      <c r="D307" s="8"/>
      <c r="E307" s="8"/>
      <c r="F307" s="22" t="str">
        <f aca="false">IF(C307="","",IFERROR(INDEX(Listes!$F$2:$F$21,MATCH(C307,Listes!$E$2:$E$21,0)),""))</f>
        <v/>
      </c>
    </row>
    <row r="308" customFormat="false" ht="15" hidden="false" customHeight="false" outlineLevel="0" collapsed="false">
      <c r="A308" s="8"/>
      <c r="B308" s="8"/>
      <c r="C308" s="8"/>
      <c r="D308" s="8"/>
      <c r="E308" s="8"/>
      <c r="F308" s="22" t="str">
        <f aca="false">IF(C308="","",IFERROR(INDEX(Listes!$F$2:$F$21,MATCH(C308,Listes!$E$2:$E$21,0)),""))</f>
        <v/>
      </c>
    </row>
    <row r="309" customFormat="false" ht="15" hidden="false" customHeight="false" outlineLevel="0" collapsed="false">
      <c r="A309" s="8"/>
      <c r="B309" s="8"/>
      <c r="C309" s="8"/>
      <c r="D309" s="8"/>
      <c r="E309" s="8"/>
      <c r="F309" s="22" t="str">
        <f aca="false">IF(C309="","",IFERROR(INDEX(Listes!$F$2:$F$21,MATCH(C309,Listes!$E$2:$E$21,0)),""))</f>
        <v/>
      </c>
    </row>
    <row r="310" customFormat="false" ht="15" hidden="false" customHeight="false" outlineLevel="0" collapsed="false">
      <c r="A310" s="8"/>
      <c r="B310" s="8"/>
      <c r="C310" s="8"/>
      <c r="D310" s="8"/>
      <c r="E310" s="8"/>
      <c r="F310" s="22" t="str">
        <f aca="false">IF(C310="","",IFERROR(INDEX(Listes!$F$2:$F$21,MATCH(C310,Listes!$E$2:$E$21,0)),""))</f>
        <v/>
      </c>
    </row>
    <row r="311" customFormat="false" ht="15" hidden="false" customHeight="false" outlineLevel="0" collapsed="false">
      <c r="A311" s="8"/>
      <c r="B311" s="8"/>
      <c r="C311" s="8"/>
      <c r="D311" s="8"/>
      <c r="E311" s="8"/>
      <c r="F311" s="22" t="str">
        <f aca="false">IF(C311="","",IFERROR(INDEX(Listes!$F$2:$F$21,MATCH(C311,Listes!$E$2:$E$21,0)),""))</f>
        <v/>
      </c>
    </row>
    <row r="312" customFormat="false" ht="15" hidden="false" customHeight="false" outlineLevel="0" collapsed="false">
      <c r="A312" s="8"/>
      <c r="B312" s="8"/>
      <c r="C312" s="8"/>
      <c r="D312" s="8"/>
      <c r="E312" s="8"/>
      <c r="F312" s="22" t="str">
        <f aca="false">IF(C312="","",IFERROR(INDEX(Listes!$F$2:$F$21,MATCH(C312,Listes!$E$2:$E$21,0)),""))</f>
        <v/>
      </c>
    </row>
    <row r="313" customFormat="false" ht="15" hidden="false" customHeight="false" outlineLevel="0" collapsed="false">
      <c r="A313" s="8"/>
      <c r="B313" s="8"/>
      <c r="C313" s="8"/>
      <c r="D313" s="8"/>
      <c r="E313" s="8"/>
      <c r="F313" s="22" t="str">
        <f aca="false">IF(C313="","",IFERROR(INDEX(Listes!$F$2:$F$21,MATCH(C313,Listes!$E$2:$E$21,0)),""))</f>
        <v/>
      </c>
    </row>
    <row r="314" customFormat="false" ht="15" hidden="false" customHeight="false" outlineLevel="0" collapsed="false">
      <c r="A314" s="8"/>
      <c r="B314" s="8"/>
      <c r="C314" s="8"/>
      <c r="D314" s="8"/>
      <c r="E314" s="8"/>
      <c r="F314" s="22" t="str">
        <f aca="false">IF(C314="","",IFERROR(INDEX(Listes!$F$2:$F$21,MATCH(C314,Listes!$E$2:$E$21,0)),""))</f>
        <v/>
      </c>
    </row>
    <row r="315" customFormat="false" ht="15" hidden="false" customHeight="false" outlineLevel="0" collapsed="false">
      <c r="A315" s="8"/>
      <c r="B315" s="8"/>
      <c r="C315" s="8"/>
      <c r="D315" s="8"/>
      <c r="E315" s="8"/>
      <c r="F315" s="22" t="str">
        <f aca="false">IF(C315="","",IFERROR(INDEX(Listes!$F$2:$F$21,MATCH(C315,Listes!$E$2:$E$21,0)),""))</f>
        <v/>
      </c>
    </row>
    <row r="316" customFormat="false" ht="15" hidden="false" customHeight="false" outlineLevel="0" collapsed="false">
      <c r="A316" s="8"/>
      <c r="B316" s="8"/>
      <c r="C316" s="8"/>
      <c r="D316" s="8"/>
      <c r="E316" s="8"/>
      <c r="F316" s="22" t="str">
        <f aca="false">IF(C316="","",IFERROR(INDEX(Listes!$F$2:$F$21,MATCH(C316,Listes!$E$2:$E$21,0)),""))</f>
        <v/>
      </c>
    </row>
    <row r="317" customFormat="false" ht="15" hidden="false" customHeight="false" outlineLevel="0" collapsed="false">
      <c r="A317" s="8"/>
      <c r="B317" s="8"/>
      <c r="C317" s="8"/>
      <c r="D317" s="8"/>
      <c r="E317" s="8"/>
      <c r="F317" s="22" t="str">
        <f aca="false">IF(C317="","",IFERROR(INDEX(Listes!$F$2:$F$21,MATCH(C317,Listes!$E$2:$E$21,0)),""))</f>
        <v/>
      </c>
    </row>
    <row r="318" customFormat="false" ht="15" hidden="false" customHeight="false" outlineLevel="0" collapsed="false">
      <c r="A318" s="8"/>
      <c r="B318" s="8"/>
      <c r="C318" s="8"/>
      <c r="D318" s="8"/>
      <c r="E318" s="8"/>
      <c r="F318" s="22" t="str">
        <f aca="false">IF(C318="","",IFERROR(INDEX(Listes!$F$2:$F$21,MATCH(C318,Listes!$E$2:$E$21,0)),""))</f>
        <v/>
      </c>
    </row>
    <row r="319" customFormat="false" ht="15" hidden="false" customHeight="false" outlineLevel="0" collapsed="false">
      <c r="A319" s="8"/>
      <c r="B319" s="8"/>
      <c r="C319" s="8"/>
      <c r="D319" s="8"/>
      <c r="E319" s="8"/>
      <c r="F319" s="22" t="str">
        <f aca="false">IF(C319="","",IFERROR(INDEX(Listes!$F$2:$F$21,MATCH(C319,Listes!$E$2:$E$21,0)),""))</f>
        <v/>
      </c>
    </row>
    <row r="320" customFormat="false" ht="15" hidden="false" customHeight="false" outlineLevel="0" collapsed="false">
      <c r="A320" s="8"/>
      <c r="B320" s="8"/>
      <c r="C320" s="8"/>
      <c r="D320" s="8"/>
      <c r="E320" s="8"/>
      <c r="F320" s="22" t="str">
        <f aca="false">IF(C320="","",IFERROR(INDEX(Listes!$F$2:$F$21,MATCH(C320,Listes!$E$2:$E$21,0)),""))</f>
        <v/>
      </c>
    </row>
    <row r="321" customFormat="false" ht="15" hidden="false" customHeight="false" outlineLevel="0" collapsed="false">
      <c r="A321" s="8"/>
      <c r="B321" s="8"/>
      <c r="C321" s="8"/>
      <c r="D321" s="8"/>
      <c r="E321" s="8"/>
      <c r="F321" s="22" t="str">
        <f aca="false">IF(C321="","",IFERROR(INDEX(Listes!$F$2:$F$21,MATCH(C321,Listes!$E$2:$E$21,0)),""))</f>
        <v/>
      </c>
    </row>
    <row r="322" customFormat="false" ht="15" hidden="false" customHeight="false" outlineLevel="0" collapsed="false">
      <c r="A322" s="8"/>
      <c r="B322" s="8"/>
      <c r="C322" s="8"/>
      <c r="D322" s="8"/>
      <c r="E322" s="8"/>
      <c r="F322" s="22" t="str">
        <f aca="false">IF(C322="","",IFERROR(INDEX(Listes!$F$2:$F$21,MATCH(C322,Listes!$E$2:$E$21,0)),""))</f>
        <v/>
      </c>
    </row>
    <row r="323" customFormat="false" ht="15" hidden="false" customHeight="false" outlineLevel="0" collapsed="false">
      <c r="A323" s="8"/>
      <c r="B323" s="8"/>
      <c r="C323" s="8"/>
      <c r="D323" s="8"/>
      <c r="E323" s="8"/>
      <c r="F323" s="22" t="str">
        <f aca="false">IF(C323="","",IFERROR(INDEX(Listes!$F$2:$F$21,MATCH(C323,Listes!$E$2:$E$21,0)),""))</f>
        <v/>
      </c>
    </row>
    <row r="324" customFormat="false" ht="15" hidden="false" customHeight="false" outlineLevel="0" collapsed="false">
      <c r="A324" s="8"/>
      <c r="B324" s="8"/>
      <c r="C324" s="8"/>
      <c r="D324" s="8"/>
      <c r="E324" s="8"/>
      <c r="F324" s="22" t="str">
        <f aca="false">IF(C324="","",IFERROR(INDEX(Listes!$F$2:$F$21,MATCH(C324,Listes!$E$2:$E$21,0)),""))</f>
        <v/>
      </c>
    </row>
    <row r="325" customFormat="false" ht="15" hidden="false" customHeight="false" outlineLevel="0" collapsed="false">
      <c r="A325" s="8"/>
      <c r="B325" s="8"/>
      <c r="C325" s="8"/>
      <c r="D325" s="8"/>
      <c r="E325" s="8"/>
      <c r="F325" s="22" t="str">
        <f aca="false">IF(C325="","",IFERROR(INDEX(Listes!$F$2:$F$21,MATCH(C325,Listes!$E$2:$E$21,0)),""))</f>
        <v/>
      </c>
    </row>
    <row r="326" customFormat="false" ht="15" hidden="false" customHeight="false" outlineLevel="0" collapsed="false">
      <c r="A326" s="8"/>
      <c r="B326" s="8"/>
      <c r="C326" s="8"/>
      <c r="D326" s="8"/>
      <c r="E326" s="8"/>
      <c r="F326" s="22" t="str">
        <f aca="false">IF(C326="","",IFERROR(INDEX(Listes!$F$2:$F$21,MATCH(C326,Listes!$E$2:$E$21,0)),""))</f>
        <v/>
      </c>
    </row>
    <row r="327" customFormat="false" ht="15" hidden="false" customHeight="false" outlineLevel="0" collapsed="false">
      <c r="A327" s="8"/>
      <c r="B327" s="8"/>
      <c r="C327" s="8"/>
      <c r="D327" s="8"/>
      <c r="E327" s="8"/>
      <c r="F327" s="22" t="str">
        <f aca="false">IF(C327="","",IFERROR(INDEX(Listes!$F$2:$F$21,MATCH(C327,Listes!$E$2:$E$21,0)),""))</f>
        <v/>
      </c>
    </row>
    <row r="328" customFormat="false" ht="15" hidden="false" customHeight="false" outlineLevel="0" collapsed="false">
      <c r="A328" s="8"/>
      <c r="B328" s="8"/>
      <c r="C328" s="8"/>
      <c r="D328" s="8"/>
      <c r="E328" s="8"/>
      <c r="F328" s="22" t="str">
        <f aca="false">IF(C328="","",IFERROR(INDEX(Listes!$F$2:$F$21,MATCH(C328,Listes!$E$2:$E$21,0)),""))</f>
        <v/>
      </c>
    </row>
    <row r="329" customFormat="false" ht="15" hidden="false" customHeight="false" outlineLevel="0" collapsed="false">
      <c r="A329" s="8"/>
      <c r="B329" s="8"/>
      <c r="C329" s="8"/>
      <c r="D329" s="8"/>
      <c r="E329" s="8"/>
      <c r="F329" s="22" t="str">
        <f aca="false">IF(C329="","",IFERROR(INDEX(Listes!$F$2:$F$21,MATCH(C329,Listes!$E$2:$E$21,0)),""))</f>
        <v/>
      </c>
    </row>
    <row r="330" customFormat="false" ht="15" hidden="false" customHeight="false" outlineLevel="0" collapsed="false">
      <c r="A330" s="8"/>
      <c r="B330" s="8"/>
      <c r="C330" s="8"/>
      <c r="D330" s="8"/>
      <c r="E330" s="8"/>
      <c r="F330" s="22" t="str">
        <f aca="false">IF(C330="","",IFERROR(INDEX(Listes!$F$2:$F$21,MATCH(C330,Listes!$E$2:$E$21,0)),""))</f>
        <v/>
      </c>
    </row>
    <row r="331" customFormat="false" ht="15" hidden="false" customHeight="false" outlineLevel="0" collapsed="false">
      <c r="A331" s="8"/>
      <c r="B331" s="8"/>
      <c r="C331" s="8"/>
      <c r="D331" s="8"/>
      <c r="E331" s="8"/>
      <c r="F331" s="22" t="str">
        <f aca="false">IF(C331="","",IFERROR(INDEX(Listes!$F$2:$F$21,MATCH(C331,Listes!$E$2:$E$21,0)),""))</f>
        <v/>
      </c>
    </row>
    <row r="332" customFormat="false" ht="15" hidden="false" customHeight="false" outlineLevel="0" collapsed="false">
      <c r="A332" s="8"/>
      <c r="B332" s="8"/>
      <c r="C332" s="8"/>
      <c r="D332" s="8"/>
      <c r="E332" s="8"/>
      <c r="F332" s="22" t="str">
        <f aca="false">IF(C332="","",IFERROR(INDEX(Listes!$F$2:$F$21,MATCH(C332,Listes!$E$2:$E$21,0)),""))</f>
        <v/>
      </c>
    </row>
    <row r="333" customFormat="false" ht="15" hidden="false" customHeight="false" outlineLevel="0" collapsed="false">
      <c r="A333" s="8"/>
      <c r="B333" s="8"/>
      <c r="C333" s="8"/>
      <c r="D333" s="8"/>
      <c r="E333" s="8"/>
      <c r="F333" s="22" t="str">
        <f aca="false">IF(C333="","",IFERROR(INDEX(Listes!$F$2:$F$21,MATCH(C333,Listes!$E$2:$E$21,0)),""))</f>
        <v/>
      </c>
    </row>
    <row r="334" customFormat="false" ht="15" hidden="false" customHeight="false" outlineLevel="0" collapsed="false">
      <c r="A334" s="8"/>
      <c r="B334" s="8"/>
      <c r="C334" s="8"/>
      <c r="D334" s="8"/>
      <c r="E334" s="8"/>
      <c r="F334" s="22" t="str">
        <f aca="false">IF(C334="","",IFERROR(INDEX(Listes!$F$2:$F$21,MATCH(C334,Listes!$E$2:$E$21,0)),""))</f>
        <v/>
      </c>
    </row>
    <row r="335" customFormat="false" ht="15" hidden="false" customHeight="false" outlineLevel="0" collapsed="false">
      <c r="A335" s="8"/>
      <c r="B335" s="8"/>
      <c r="C335" s="8"/>
      <c r="D335" s="8"/>
      <c r="E335" s="8"/>
      <c r="F335" s="22" t="str">
        <f aca="false">IF(C335="","",IFERROR(INDEX(Listes!$F$2:$F$21,MATCH(C335,Listes!$E$2:$E$21,0)),""))</f>
        <v/>
      </c>
    </row>
    <row r="336" customFormat="false" ht="15" hidden="false" customHeight="false" outlineLevel="0" collapsed="false">
      <c r="A336" s="8"/>
      <c r="B336" s="8"/>
      <c r="C336" s="8"/>
      <c r="D336" s="8"/>
      <c r="E336" s="8"/>
      <c r="F336" s="22" t="str">
        <f aca="false">IF(C336="","",IFERROR(INDEX(Listes!$F$2:$F$21,MATCH(C336,Listes!$E$2:$E$21,0)),""))</f>
        <v/>
      </c>
    </row>
    <row r="337" customFormat="false" ht="15" hidden="false" customHeight="false" outlineLevel="0" collapsed="false">
      <c r="A337" s="8"/>
      <c r="B337" s="8"/>
      <c r="C337" s="8"/>
      <c r="D337" s="8"/>
      <c r="E337" s="8"/>
      <c r="F337" s="22" t="str">
        <f aca="false">IF(C337="","",IFERROR(INDEX(Listes!$F$2:$F$21,MATCH(C337,Listes!$E$2:$E$21,0)),""))</f>
        <v/>
      </c>
    </row>
    <row r="338" customFormat="false" ht="15" hidden="false" customHeight="false" outlineLevel="0" collapsed="false">
      <c r="A338" s="8"/>
      <c r="B338" s="8"/>
      <c r="C338" s="8"/>
      <c r="D338" s="8"/>
      <c r="E338" s="8"/>
      <c r="F338" s="22" t="str">
        <f aca="false">IF(C338="","",IFERROR(INDEX(Listes!$F$2:$F$21,MATCH(C338,Listes!$E$2:$E$21,0)),""))</f>
        <v/>
      </c>
    </row>
    <row r="339" customFormat="false" ht="15" hidden="false" customHeight="false" outlineLevel="0" collapsed="false">
      <c r="A339" s="8"/>
      <c r="B339" s="8"/>
      <c r="C339" s="8"/>
      <c r="D339" s="8"/>
      <c r="E339" s="8"/>
      <c r="F339" s="22" t="str">
        <f aca="false">IF(C339="","",IFERROR(INDEX(Listes!$F$2:$F$21,MATCH(C339,Listes!$E$2:$E$21,0)),""))</f>
        <v/>
      </c>
    </row>
    <row r="340" customFormat="false" ht="15" hidden="false" customHeight="false" outlineLevel="0" collapsed="false">
      <c r="A340" s="8"/>
      <c r="B340" s="8"/>
      <c r="C340" s="8"/>
      <c r="D340" s="8"/>
      <c r="E340" s="8"/>
      <c r="F340" s="22" t="str">
        <f aca="false">IF(C340="","",IFERROR(INDEX(Listes!$F$2:$F$21,MATCH(C340,Listes!$E$2:$E$21,0)),""))</f>
        <v/>
      </c>
    </row>
    <row r="341" customFormat="false" ht="15" hidden="false" customHeight="false" outlineLevel="0" collapsed="false">
      <c r="A341" s="8"/>
      <c r="B341" s="8"/>
      <c r="C341" s="8"/>
      <c r="D341" s="8"/>
      <c r="E341" s="8"/>
      <c r="F341" s="22" t="str">
        <f aca="false">IF(C341="","",IFERROR(INDEX(Listes!$F$2:$F$21,MATCH(C341,Listes!$E$2:$E$21,0)),""))</f>
        <v/>
      </c>
    </row>
    <row r="342" customFormat="false" ht="15" hidden="false" customHeight="false" outlineLevel="0" collapsed="false">
      <c r="A342" s="8"/>
      <c r="B342" s="8"/>
      <c r="C342" s="8"/>
      <c r="D342" s="8"/>
      <c r="E342" s="8"/>
      <c r="F342" s="22" t="str">
        <f aca="false">IF(C342="","",IFERROR(INDEX(Listes!$F$2:$F$21,MATCH(C342,Listes!$E$2:$E$21,0)),""))</f>
        <v/>
      </c>
    </row>
    <row r="343" customFormat="false" ht="15" hidden="false" customHeight="false" outlineLevel="0" collapsed="false">
      <c r="A343" s="8"/>
      <c r="B343" s="8"/>
      <c r="C343" s="8"/>
      <c r="D343" s="8"/>
      <c r="E343" s="8"/>
      <c r="F343" s="22" t="str">
        <f aca="false">IF(C343="","",IFERROR(INDEX(Listes!$F$2:$F$21,MATCH(C343,Listes!$E$2:$E$21,0)),""))</f>
        <v/>
      </c>
    </row>
    <row r="344" customFormat="false" ht="15" hidden="false" customHeight="false" outlineLevel="0" collapsed="false">
      <c r="A344" s="8"/>
      <c r="B344" s="8"/>
      <c r="C344" s="8"/>
      <c r="D344" s="8"/>
      <c r="E344" s="8"/>
      <c r="F344" s="22" t="str">
        <f aca="false">IF(C344="","",IFERROR(INDEX(Listes!$F$2:$F$21,MATCH(C344,Listes!$E$2:$E$21,0)),""))</f>
        <v/>
      </c>
    </row>
    <row r="345" customFormat="false" ht="15" hidden="false" customHeight="false" outlineLevel="0" collapsed="false">
      <c r="A345" s="8"/>
      <c r="B345" s="8"/>
      <c r="C345" s="8"/>
      <c r="D345" s="8"/>
      <c r="E345" s="8"/>
      <c r="F345" s="22" t="str">
        <f aca="false">IF(C345="","",IFERROR(INDEX(Listes!$F$2:$F$21,MATCH(C345,Listes!$E$2:$E$21,0)),""))</f>
        <v/>
      </c>
    </row>
    <row r="346" customFormat="false" ht="15" hidden="false" customHeight="false" outlineLevel="0" collapsed="false">
      <c r="A346" s="8"/>
      <c r="B346" s="8"/>
      <c r="C346" s="8"/>
      <c r="D346" s="8"/>
      <c r="E346" s="8"/>
      <c r="F346" s="22" t="str">
        <f aca="false">IF(C346="","",IFERROR(INDEX(Listes!$F$2:$F$21,MATCH(C346,Listes!$E$2:$E$21,0)),""))</f>
        <v/>
      </c>
    </row>
    <row r="347" customFormat="false" ht="15" hidden="false" customHeight="false" outlineLevel="0" collapsed="false">
      <c r="A347" s="8"/>
      <c r="B347" s="8"/>
      <c r="C347" s="8"/>
      <c r="D347" s="8"/>
      <c r="E347" s="8"/>
      <c r="F347" s="22" t="str">
        <f aca="false">IF(C347="","",IFERROR(INDEX(Listes!$F$2:$F$21,MATCH(C347,Listes!$E$2:$E$21,0)),""))</f>
        <v/>
      </c>
    </row>
    <row r="348" customFormat="false" ht="15" hidden="false" customHeight="false" outlineLevel="0" collapsed="false">
      <c r="A348" s="8"/>
      <c r="B348" s="8"/>
      <c r="C348" s="8"/>
      <c r="D348" s="8"/>
      <c r="E348" s="8"/>
      <c r="F348" s="22" t="str">
        <f aca="false">IF(C348="","",IFERROR(INDEX(Listes!$F$2:$F$21,MATCH(C348,Listes!$E$2:$E$21,0)),""))</f>
        <v/>
      </c>
    </row>
    <row r="349" customFormat="false" ht="15" hidden="false" customHeight="false" outlineLevel="0" collapsed="false">
      <c r="A349" s="8"/>
      <c r="B349" s="8"/>
      <c r="C349" s="8"/>
      <c r="D349" s="8"/>
      <c r="E349" s="8"/>
      <c r="F349" s="22" t="str">
        <f aca="false">IF(C349="","",IFERROR(INDEX(Listes!$F$2:$F$21,MATCH(C349,Listes!$E$2:$E$21,0)),""))</f>
        <v/>
      </c>
    </row>
    <row r="350" customFormat="false" ht="15" hidden="false" customHeight="false" outlineLevel="0" collapsed="false">
      <c r="A350" s="8"/>
      <c r="B350" s="8"/>
      <c r="C350" s="8"/>
      <c r="D350" s="8"/>
      <c r="E350" s="8"/>
      <c r="F350" s="22" t="str">
        <f aca="false">IF(C350="","",IFERROR(INDEX(Listes!$F$2:$F$21,MATCH(C350,Listes!$E$2:$E$21,0)),""))</f>
        <v/>
      </c>
    </row>
    <row r="351" customFormat="false" ht="15" hidden="false" customHeight="false" outlineLevel="0" collapsed="false">
      <c r="A351" s="8"/>
      <c r="B351" s="8"/>
      <c r="C351" s="8"/>
      <c r="D351" s="8"/>
      <c r="E351" s="8"/>
      <c r="F351" s="22" t="str">
        <f aca="false">IF(C351="","",IFERROR(INDEX(Listes!$F$2:$F$21,MATCH(C351,Listes!$E$2:$E$21,0)),""))</f>
        <v/>
      </c>
    </row>
    <row r="352" customFormat="false" ht="15" hidden="false" customHeight="false" outlineLevel="0" collapsed="false">
      <c r="A352" s="8"/>
      <c r="B352" s="8"/>
      <c r="C352" s="8"/>
      <c r="D352" s="8"/>
      <c r="E352" s="8"/>
      <c r="F352" s="22" t="str">
        <f aca="false">IF(C352="","",IFERROR(INDEX(Listes!$F$2:$F$21,MATCH(C352,Listes!$E$2:$E$21,0)),""))</f>
        <v/>
      </c>
    </row>
    <row r="353" customFormat="false" ht="15" hidden="false" customHeight="false" outlineLevel="0" collapsed="false">
      <c r="A353" s="8"/>
      <c r="B353" s="8"/>
      <c r="C353" s="8"/>
      <c r="D353" s="8"/>
      <c r="E353" s="8"/>
      <c r="F353" s="22" t="str">
        <f aca="false">IF(C353="","",IFERROR(INDEX(Listes!$F$2:$F$21,MATCH(C353,Listes!$E$2:$E$21,0)),""))</f>
        <v/>
      </c>
    </row>
    <row r="354" customFormat="false" ht="15" hidden="false" customHeight="false" outlineLevel="0" collapsed="false">
      <c r="A354" s="8"/>
      <c r="B354" s="8"/>
      <c r="C354" s="8"/>
      <c r="D354" s="8"/>
      <c r="E354" s="8"/>
      <c r="F354" s="22" t="str">
        <f aca="false">IF(C354="","",IFERROR(INDEX(Listes!$F$2:$F$21,MATCH(C354,Listes!$E$2:$E$21,0)),""))</f>
        <v/>
      </c>
    </row>
    <row r="355" customFormat="false" ht="15" hidden="false" customHeight="false" outlineLevel="0" collapsed="false">
      <c r="A355" s="8"/>
      <c r="B355" s="8"/>
      <c r="C355" s="8"/>
      <c r="D355" s="8"/>
      <c r="E355" s="8"/>
      <c r="F355" s="22" t="str">
        <f aca="false">IF(C355="","",IFERROR(INDEX(Listes!$F$2:$F$21,MATCH(C355,Listes!$E$2:$E$21,0)),""))</f>
        <v/>
      </c>
    </row>
    <row r="356" customFormat="false" ht="15" hidden="false" customHeight="false" outlineLevel="0" collapsed="false">
      <c r="A356" s="8"/>
      <c r="B356" s="8"/>
      <c r="C356" s="8"/>
      <c r="D356" s="8"/>
      <c r="E356" s="8"/>
      <c r="F356" s="22" t="str">
        <f aca="false">IF(C356="","",IFERROR(INDEX(Listes!$F$2:$F$21,MATCH(C356,Listes!$E$2:$E$21,0)),""))</f>
        <v/>
      </c>
    </row>
    <row r="357" customFormat="false" ht="15" hidden="false" customHeight="false" outlineLevel="0" collapsed="false">
      <c r="A357" s="8"/>
      <c r="B357" s="8"/>
      <c r="C357" s="8"/>
      <c r="D357" s="8"/>
      <c r="E357" s="8"/>
      <c r="F357" s="22" t="str">
        <f aca="false">IF(C357="","",IFERROR(INDEX(Listes!$F$2:$F$21,MATCH(C357,Listes!$E$2:$E$21,0)),""))</f>
        <v/>
      </c>
    </row>
    <row r="358" customFormat="false" ht="15" hidden="false" customHeight="false" outlineLevel="0" collapsed="false">
      <c r="A358" s="8"/>
      <c r="B358" s="8"/>
      <c r="C358" s="8"/>
      <c r="D358" s="8"/>
      <c r="E358" s="8"/>
      <c r="F358" s="22" t="str">
        <f aca="false">IF(C358="","",IFERROR(INDEX(Listes!$F$2:$F$21,MATCH(C358,Listes!$E$2:$E$21,0)),""))</f>
        <v/>
      </c>
    </row>
    <row r="359" customFormat="false" ht="15" hidden="false" customHeight="false" outlineLevel="0" collapsed="false">
      <c r="A359" s="8"/>
      <c r="B359" s="8"/>
      <c r="C359" s="8"/>
      <c r="D359" s="8"/>
      <c r="E359" s="8"/>
      <c r="F359" s="22" t="str">
        <f aca="false">IF(C359="","",IFERROR(INDEX(Listes!$F$2:$F$21,MATCH(C359,Listes!$E$2:$E$21,0)),""))</f>
        <v/>
      </c>
    </row>
    <row r="360" customFormat="false" ht="15" hidden="false" customHeight="false" outlineLevel="0" collapsed="false">
      <c r="A360" s="8"/>
      <c r="B360" s="8"/>
      <c r="C360" s="8"/>
      <c r="D360" s="8"/>
      <c r="E360" s="8"/>
      <c r="F360" s="22" t="str">
        <f aca="false">IF(C360="","",IFERROR(INDEX(Listes!$F$2:$F$21,MATCH(C360,Listes!$E$2:$E$21,0)),""))</f>
        <v/>
      </c>
    </row>
    <row r="361" customFormat="false" ht="15" hidden="false" customHeight="false" outlineLevel="0" collapsed="false">
      <c r="A361" s="8"/>
      <c r="B361" s="8"/>
      <c r="C361" s="8"/>
      <c r="D361" s="8"/>
      <c r="E361" s="8"/>
      <c r="F361" s="22" t="str">
        <f aca="false">IF(C361="","",IFERROR(INDEX(Listes!$F$2:$F$21,MATCH(C361,Listes!$E$2:$E$21,0)),""))</f>
        <v/>
      </c>
    </row>
    <row r="362" customFormat="false" ht="15" hidden="false" customHeight="false" outlineLevel="0" collapsed="false">
      <c r="A362" s="8"/>
      <c r="B362" s="8"/>
      <c r="C362" s="8"/>
      <c r="D362" s="8"/>
      <c r="E362" s="8"/>
      <c r="F362" s="22" t="str">
        <f aca="false">IF(C362="","",IFERROR(INDEX(Listes!$F$2:$F$21,MATCH(C362,Listes!$E$2:$E$21,0)),""))</f>
        <v/>
      </c>
    </row>
    <row r="363" customFormat="false" ht="15" hidden="false" customHeight="false" outlineLevel="0" collapsed="false">
      <c r="A363" s="8"/>
      <c r="B363" s="8"/>
      <c r="C363" s="8"/>
      <c r="D363" s="8"/>
      <c r="E363" s="8"/>
      <c r="F363" s="22" t="str">
        <f aca="false">IF(C363="","",IFERROR(INDEX(Listes!$F$2:$F$21,MATCH(C363,Listes!$E$2:$E$21,0)),""))</f>
        <v/>
      </c>
    </row>
    <row r="364" customFormat="false" ht="15" hidden="false" customHeight="false" outlineLevel="0" collapsed="false">
      <c r="A364" s="8"/>
      <c r="B364" s="8"/>
      <c r="C364" s="8"/>
      <c r="D364" s="8"/>
      <c r="E364" s="8"/>
      <c r="F364" s="22" t="str">
        <f aca="false">IF(C364="","",IFERROR(INDEX(Listes!$F$2:$F$21,MATCH(C364,Listes!$E$2:$E$21,0)),""))</f>
        <v/>
      </c>
    </row>
    <row r="365" customFormat="false" ht="15" hidden="false" customHeight="false" outlineLevel="0" collapsed="false">
      <c r="A365" s="8"/>
      <c r="B365" s="8"/>
      <c r="C365" s="8"/>
      <c r="D365" s="8"/>
      <c r="E365" s="8"/>
      <c r="F365" s="22" t="str">
        <f aca="false">IF(C365="","",IFERROR(INDEX(Listes!$F$2:$F$21,MATCH(C365,Listes!$E$2:$E$21,0)),""))</f>
        <v/>
      </c>
    </row>
    <row r="366" customFormat="false" ht="15" hidden="false" customHeight="false" outlineLevel="0" collapsed="false">
      <c r="A366" s="8"/>
      <c r="B366" s="8"/>
      <c r="C366" s="8"/>
      <c r="D366" s="8"/>
      <c r="E366" s="8"/>
      <c r="F366" s="22" t="str">
        <f aca="false">IF(C366="","",IFERROR(INDEX(Listes!$F$2:$F$21,MATCH(C366,Listes!$E$2:$E$21,0)),""))</f>
        <v/>
      </c>
    </row>
    <row r="367" customFormat="false" ht="15" hidden="false" customHeight="false" outlineLevel="0" collapsed="false">
      <c r="A367" s="8"/>
      <c r="B367" s="8"/>
      <c r="C367" s="8"/>
      <c r="D367" s="8"/>
      <c r="E367" s="8"/>
      <c r="F367" s="22" t="str">
        <f aca="false">IF(C367="","",IFERROR(INDEX(Listes!$F$2:$F$21,MATCH(C367,Listes!$E$2:$E$21,0)),""))</f>
        <v/>
      </c>
    </row>
    <row r="368" customFormat="false" ht="15" hidden="false" customHeight="false" outlineLevel="0" collapsed="false">
      <c r="A368" s="8"/>
      <c r="B368" s="8"/>
      <c r="C368" s="8"/>
      <c r="D368" s="8"/>
      <c r="E368" s="8"/>
      <c r="F368" s="22" t="str">
        <f aca="false">IF(C368="","",IFERROR(INDEX(Listes!$F$2:$F$21,MATCH(C368,Listes!$E$2:$E$21,0)),""))</f>
        <v/>
      </c>
    </row>
    <row r="369" customFormat="false" ht="15" hidden="false" customHeight="false" outlineLevel="0" collapsed="false">
      <c r="A369" s="8"/>
      <c r="B369" s="8"/>
      <c r="C369" s="8"/>
      <c r="D369" s="8"/>
      <c r="E369" s="8"/>
      <c r="F369" s="22" t="str">
        <f aca="false">IF(C369="","",IFERROR(INDEX(Listes!$F$2:$F$21,MATCH(C369,Listes!$E$2:$E$21,0)),""))</f>
        <v/>
      </c>
    </row>
    <row r="370" customFormat="false" ht="15" hidden="false" customHeight="false" outlineLevel="0" collapsed="false">
      <c r="A370" s="8"/>
      <c r="B370" s="8"/>
      <c r="C370" s="8"/>
      <c r="D370" s="8"/>
      <c r="E370" s="8"/>
      <c r="F370" s="22" t="str">
        <f aca="false">IF(C370="","",IFERROR(INDEX(Listes!$F$2:$F$21,MATCH(C370,Listes!$E$2:$E$21,0)),""))</f>
        <v/>
      </c>
    </row>
    <row r="371" customFormat="false" ht="15" hidden="false" customHeight="false" outlineLevel="0" collapsed="false">
      <c r="A371" s="8"/>
      <c r="B371" s="8"/>
      <c r="C371" s="8"/>
      <c r="D371" s="8"/>
      <c r="E371" s="8"/>
      <c r="F371" s="22" t="str">
        <f aca="false">IF(C371="","",IFERROR(INDEX(Listes!$F$2:$F$21,MATCH(C371,Listes!$E$2:$E$21,0)),""))</f>
        <v/>
      </c>
    </row>
    <row r="372" customFormat="false" ht="15" hidden="false" customHeight="false" outlineLevel="0" collapsed="false">
      <c r="A372" s="8"/>
      <c r="B372" s="8"/>
      <c r="C372" s="8"/>
      <c r="D372" s="8"/>
      <c r="E372" s="8"/>
      <c r="F372" s="22" t="str">
        <f aca="false">IF(C372="","",IFERROR(INDEX(Listes!$F$2:$F$21,MATCH(C372,Listes!$E$2:$E$21,0)),""))</f>
        <v/>
      </c>
    </row>
    <row r="373" customFormat="false" ht="15" hidden="false" customHeight="false" outlineLevel="0" collapsed="false">
      <c r="A373" s="8"/>
      <c r="B373" s="8"/>
      <c r="C373" s="8"/>
      <c r="D373" s="8"/>
      <c r="E373" s="8"/>
      <c r="F373" s="22" t="str">
        <f aca="false">IF(C373="","",IFERROR(INDEX(Listes!$F$2:$F$21,MATCH(C373,Listes!$E$2:$E$21,0)),""))</f>
        <v/>
      </c>
    </row>
    <row r="374" customFormat="false" ht="15" hidden="false" customHeight="false" outlineLevel="0" collapsed="false">
      <c r="A374" s="8"/>
      <c r="B374" s="8"/>
      <c r="C374" s="8"/>
      <c r="D374" s="8"/>
      <c r="E374" s="8"/>
      <c r="F374" s="22" t="str">
        <f aca="false">IF(C374="","",IFERROR(INDEX(Listes!$F$2:$F$21,MATCH(C374,Listes!$E$2:$E$21,0)),""))</f>
        <v/>
      </c>
    </row>
    <row r="375" customFormat="false" ht="15" hidden="false" customHeight="false" outlineLevel="0" collapsed="false">
      <c r="A375" s="8"/>
      <c r="B375" s="8"/>
      <c r="C375" s="8"/>
      <c r="D375" s="8"/>
      <c r="E375" s="8"/>
      <c r="F375" s="22" t="str">
        <f aca="false">IF(C375="","",IFERROR(INDEX(Listes!$F$2:$F$21,MATCH(C375,Listes!$E$2:$E$21,0)),""))</f>
        <v/>
      </c>
    </row>
    <row r="376" customFormat="false" ht="15" hidden="false" customHeight="false" outlineLevel="0" collapsed="false">
      <c r="A376" s="8"/>
      <c r="B376" s="8"/>
      <c r="C376" s="8"/>
      <c r="D376" s="8"/>
      <c r="E376" s="8"/>
      <c r="F376" s="22" t="str">
        <f aca="false">IF(C376="","",IFERROR(INDEX(Listes!$F$2:$F$21,MATCH(C376,Listes!$E$2:$E$21,0)),""))</f>
        <v/>
      </c>
    </row>
    <row r="377" customFormat="false" ht="15" hidden="false" customHeight="false" outlineLevel="0" collapsed="false">
      <c r="A377" s="8"/>
      <c r="B377" s="8"/>
      <c r="C377" s="8"/>
      <c r="D377" s="8"/>
      <c r="E377" s="8"/>
      <c r="F377" s="22" t="str">
        <f aca="false">IF(C377="","",IFERROR(INDEX(Listes!$F$2:$F$21,MATCH(C377,Listes!$E$2:$E$21,0)),""))</f>
        <v/>
      </c>
    </row>
    <row r="378" customFormat="false" ht="15" hidden="false" customHeight="false" outlineLevel="0" collapsed="false">
      <c r="A378" s="8"/>
      <c r="B378" s="8"/>
      <c r="C378" s="8"/>
      <c r="D378" s="8"/>
      <c r="E378" s="8"/>
      <c r="F378" s="22" t="str">
        <f aca="false">IF(C378="","",IFERROR(INDEX(Listes!$F$2:$F$21,MATCH(C378,Listes!$E$2:$E$21,0)),""))</f>
        <v/>
      </c>
    </row>
    <row r="379" customFormat="false" ht="15" hidden="false" customHeight="false" outlineLevel="0" collapsed="false">
      <c r="A379" s="8"/>
      <c r="B379" s="8"/>
      <c r="C379" s="8"/>
      <c r="D379" s="8"/>
      <c r="E379" s="8"/>
      <c r="F379" s="22" t="str">
        <f aca="false">IF(C379="","",IFERROR(INDEX(Listes!$F$2:$F$21,MATCH(C379,Listes!$E$2:$E$21,0)),""))</f>
        <v/>
      </c>
    </row>
    <row r="380" customFormat="false" ht="15" hidden="false" customHeight="false" outlineLevel="0" collapsed="false">
      <c r="A380" s="8"/>
      <c r="B380" s="8"/>
      <c r="C380" s="8"/>
      <c r="D380" s="8"/>
      <c r="E380" s="8"/>
      <c r="F380" s="22" t="str">
        <f aca="false">IF(C380="","",IFERROR(INDEX(Listes!$F$2:$F$21,MATCH(C380,Listes!$E$2:$E$21,0)),""))</f>
        <v/>
      </c>
    </row>
    <row r="381" customFormat="false" ht="15" hidden="false" customHeight="false" outlineLevel="0" collapsed="false">
      <c r="A381" s="8"/>
      <c r="B381" s="8"/>
      <c r="C381" s="8"/>
      <c r="D381" s="8"/>
      <c r="E381" s="8"/>
      <c r="F381" s="22" t="str">
        <f aca="false">IF(C381="","",IFERROR(INDEX(Listes!$F$2:$F$21,MATCH(C381,Listes!$E$2:$E$21,0)),""))</f>
        <v/>
      </c>
    </row>
    <row r="382" customFormat="false" ht="15" hidden="false" customHeight="false" outlineLevel="0" collapsed="false">
      <c r="A382" s="8"/>
      <c r="B382" s="8"/>
      <c r="C382" s="8"/>
      <c r="D382" s="8"/>
      <c r="E382" s="8"/>
      <c r="F382" s="22" t="str">
        <f aca="false">IF(C382="","",IFERROR(INDEX(Listes!$F$2:$F$21,MATCH(C382,Listes!$E$2:$E$21,0)),""))</f>
        <v/>
      </c>
    </row>
    <row r="383" customFormat="false" ht="15" hidden="false" customHeight="false" outlineLevel="0" collapsed="false">
      <c r="A383" s="8"/>
      <c r="B383" s="8"/>
      <c r="C383" s="8"/>
      <c r="D383" s="8"/>
      <c r="E383" s="8"/>
      <c r="F383" s="22" t="str">
        <f aca="false">IF(C383="","",IFERROR(INDEX(Listes!$F$2:$F$21,MATCH(C383,Listes!$E$2:$E$21,0)),""))</f>
        <v/>
      </c>
    </row>
    <row r="384" customFormat="false" ht="15" hidden="false" customHeight="false" outlineLevel="0" collapsed="false">
      <c r="A384" s="8"/>
      <c r="B384" s="8"/>
      <c r="C384" s="8"/>
      <c r="D384" s="8"/>
      <c r="E384" s="8"/>
      <c r="F384" s="22" t="str">
        <f aca="false">IF(C384="","",IFERROR(INDEX(Listes!$F$2:$F$21,MATCH(C384,Listes!$E$2:$E$21,0)),""))</f>
        <v/>
      </c>
    </row>
    <row r="385" customFormat="false" ht="15" hidden="false" customHeight="false" outlineLevel="0" collapsed="false">
      <c r="A385" s="8"/>
      <c r="B385" s="8"/>
      <c r="C385" s="8"/>
      <c r="D385" s="8"/>
      <c r="E385" s="8"/>
      <c r="F385" s="22" t="str">
        <f aca="false">IF(C385="","",IFERROR(INDEX(Listes!$F$2:$F$21,MATCH(C385,Listes!$E$2:$E$21,0)),""))</f>
        <v/>
      </c>
    </row>
    <row r="386" customFormat="false" ht="15" hidden="false" customHeight="false" outlineLevel="0" collapsed="false">
      <c r="A386" s="8"/>
      <c r="B386" s="8"/>
      <c r="C386" s="8"/>
      <c r="D386" s="8"/>
      <c r="E386" s="8"/>
      <c r="F386" s="22" t="str">
        <f aca="false">IF(C386="","",IFERROR(INDEX(Listes!$F$2:$F$21,MATCH(C386,Listes!$E$2:$E$21,0)),""))</f>
        <v/>
      </c>
    </row>
    <row r="387" customFormat="false" ht="15" hidden="false" customHeight="false" outlineLevel="0" collapsed="false">
      <c r="A387" s="8"/>
      <c r="B387" s="8"/>
      <c r="C387" s="8"/>
      <c r="D387" s="8"/>
      <c r="E387" s="8"/>
      <c r="F387" s="22" t="str">
        <f aca="false">IF(C387="","",IFERROR(INDEX(Listes!$F$2:$F$21,MATCH(C387,Listes!$E$2:$E$21,0)),""))</f>
        <v/>
      </c>
    </row>
    <row r="388" customFormat="false" ht="15" hidden="false" customHeight="false" outlineLevel="0" collapsed="false">
      <c r="A388" s="8"/>
      <c r="B388" s="8"/>
      <c r="C388" s="8"/>
      <c r="D388" s="8"/>
      <c r="E388" s="8"/>
      <c r="F388" s="22" t="str">
        <f aca="false">IF(C388="","",IFERROR(INDEX(Listes!$F$2:$F$21,MATCH(C388,Listes!$E$2:$E$21,0)),""))</f>
        <v/>
      </c>
    </row>
    <row r="389" customFormat="false" ht="15" hidden="false" customHeight="false" outlineLevel="0" collapsed="false">
      <c r="A389" s="8"/>
      <c r="B389" s="8"/>
      <c r="C389" s="8"/>
      <c r="D389" s="8"/>
      <c r="E389" s="8"/>
      <c r="F389" s="22" t="str">
        <f aca="false">IF(C389="","",IFERROR(INDEX(Listes!$F$2:$F$21,MATCH(C389,Listes!$E$2:$E$21,0)),""))</f>
        <v/>
      </c>
    </row>
    <row r="390" customFormat="false" ht="15" hidden="false" customHeight="false" outlineLevel="0" collapsed="false">
      <c r="A390" s="8"/>
      <c r="B390" s="8"/>
      <c r="C390" s="8"/>
      <c r="D390" s="8"/>
      <c r="E390" s="8"/>
      <c r="F390" s="22" t="str">
        <f aca="false">IF(C390="","",IFERROR(INDEX(Listes!$F$2:$F$21,MATCH(C390,Listes!$E$2:$E$21,0)),""))</f>
        <v/>
      </c>
    </row>
    <row r="391" customFormat="false" ht="15" hidden="false" customHeight="false" outlineLevel="0" collapsed="false">
      <c r="A391" s="8"/>
      <c r="B391" s="8"/>
      <c r="C391" s="8"/>
      <c r="D391" s="8"/>
      <c r="E391" s="8"/>
      <c r="F391" s="22" t="str">
        <f aca="false">IF(C391="","",IFERROR(INDEX(Listes!$F$2:$F$21,MATCH(C391,Listes!$E$2:$E$21,0)),""))</f>
        <v/>
      </c>
    </row>
    <row r="392" customFormat="false" ht="15" hidden="false" customHeight="false" outlineLevel="0" collapsed="false">
      <c r="A392" s="8"/>
      <c r="B392" s="8"/>
      <c r="C392" s="8"/>
      <c r="D392" s="8"/>
      <c r="E392" s="8"/>
      <c r="F392" s="22" t="str">
        <f aca="false">IF(C392="","",IFERROR(INDEX(Listes!$F$2:$F$21,MATCH(C392,Listes!$E$2:$E$21,0)),""))</f>
        <v/>
      </c>
    </row>
    <row r="393" customFormat="false" ht="15" hidden="false" customHeight="false" outlineLevel="0" collapsed="false">
      <c r="A393" s="8"/>
      <c r="B393" s="8"/>
      <c r="C393" s="8"/>
      <c r="D393" s="8"/>
      <c r="E393" s="8"/>
      <c r="F393" s="22" t="str">
        <f aca="false">IF(C393="","",IFERROR(INDEX(Listes!$F$2:$F$21,MATCH(C393,Listes!$E$2:$E$21,0)),""))</f>
        <v/>
      </c>
    </row>
    <row r="394" customFormat="false" ht="15" hidden="false" customHeight="false" outlineLevel="0" collapsed="false">
      <c r="A394" s="8"/>
      <c r="B394" s="8"/>
      <c r="C394" s="8"/>
      <c r="D394" s="8"/>
      <c r="E394" s="8"/>
      <c r="F394" s="22" t="str">
        <f aca="false">IF(C394="","",IFERROR(INDEX(Listes!$F$2:$F$21,MATCH(C394,Listes!$E$2:$E$21,0)),""))</f>
        <v/>
      </c>
    </row>
    <row r="395" customFormat="false" ht="15" hidden="false" customHeight="false" outlineLevel="0" collapsed="false">
      <c r="A395" s="8"/>
      <c r="B395" s="8"/>
      <c r="C395" s="8"/>
      <c r="D395" s="8"/>
      <c r="E395" s="8"/>
      <c r="F395" s="22" t="str">
        <f aca="false">IF(C395="","",IFERROR(INDEX(Listes!$F$2:$F$21,MATCH(C395,Listes!$E$2:$E$21,0)),""))</f>
        <v/>
      </c>
    </row>
    <row r="396" customFormat="false" ht="15" hidden="false" customHeight="false" outlineLevel="0" collapsed="false">
      <c r="A396" s="8"/>
      <c r="B396" s="8"/>
      <c r="C396" s="8"/>
      <c r="D396" s="8"/>
      <c r="E396" s="8"/>
      <c r="F396" s="22" t="str">
        <f aca="false">IF(C396="","",IFERROR(INDEX(Listes!$F$2:$F$21,MATCH(C396,Listes!$E$2:$E$21,0)),""))</f>
        <v/>
      </c>
    </row>
    <row r="397" customFormat="false" ht="15" hidden="false" customHeight="false" outlineLevel="0" collapsed="false">
      <c r="A397" s="8"/>
      <c r="B397" s="8"/>
      <c r="C397" s="8"/>
      <c r="D397" s="8"/>
      <c r="E397" s="8"/>
      <c r="F397" s="22" t="str">
        <f aca="false">IF(C397="","",IFERROR(INDEX(Listes!$F$2:$F$21,MATCH(C397,Listes!$E$2:$E$21,0)),""))</f>
        <v/>
      </c>
    </row>
    <row r="398" customFormat="false" ht="15" hidden="false" customHeight="false" outlineLevel="0" collapsed="false">
      <c r="A398" s="8"/>
      <c r="B398" s="8"/>
      <c r="C398" s="8"/>
      <c r="D398" s="8"/>
      <c r="E398" s="8"/>
      <c r="F398" s="22" t="str">
        <f aca="false">IF(C398="","",IFERROR(INDEX(Listes!$F$2:$F$21,MATCH(C398,Listes!$E$2:$E$21,0)),""))</f>
        <v/>
      </c>
    </row>
    <row r="399" customFormat="false" ht="15" hidden="false" customHeight="false" outlineLevel="0" collapsed="false">
      <c r="A399" s="8"/>
      <c r="B399" s="8"/>
      <c r="C399" s="8"/>
      <c r="D399" s="8"/>
      <c r="E399" s="8"/>
      <c r="F399" s="22" t="str">
        <f aca="false">IF(C399="","",IFERROR(INDEX(Listes!$F$2:$F$21,MATCH(C399,Listes!$E$2:$E$21,0)),""))</f>
        <v/>
      </c>
    </row>
    <row r="400" customFormat="false" ht="15" hidden="false" customHeight="false" outlineLevel="0" collapsed="false">
      <c r="A400" s="8"/>
      <c r="B400" s="8"/>
      <c r="C400" s="8"/>
      <c r="D400" s="8"/>
      <c r="E400" s="8"/>
      <c r="F400" s="22" t="str">
        <f aca="false">IF(C400="","",IFERROR(INDEX(Listes!$F$2:$F$21,MATCH(C400,Listes!$E$2:$E$21,0)),""))</f>
        <v/>
      </c>
    </row>
    <row r="401" customFormat="false" ht="15" hidden="false" customHeight="false" outlineLevel="0" collapsed="false">
      <c r="A401" s="8"/>
      <c r="B401" s="8"/>
      <c r="C401" s="8"/>
      <c r="D401" s="8"/>
      <c r="E401" s="8"/>
      <c r="F401" s="22" t="str">
        <f aca="false">IF(C401="","",IFERROR(INDEX(Listes!$F$2:$F$21,MATCH(C401,Listes!$E$2:$E$21,0)),""))</f>
        <v/>
      </c>
    </row>
    <row r="402" customFormat="false" ht="15" hidden="false" customHeight="false" outlineLevel="0" collapsed="false">
      <c r="A402" s="8"/>
      <c r="B402" s="8"/>
      <c r="C402" s="8"/>
      <c r="D402" s="8"/>
      <c r="E402" s="8"/>
      <c r="F402" s="22" t="str">
        <f aca="false">IF(C402="","",IFERROR(INDEX(Listes!$F$2:$F$21,MATCH(C402,Listes!$E$2:$E$21,0)),""))</f>
        <v/>
      </c>
    </row>
    <row r="403" customFormat="false" ht="15" hidden="false" customHeight="false" outlineLevel="0" collapsed="false">
      <c r="A403" s="8"/>
      <c r="B403" s="8"/>
      <c r="C403" s="8"/>
      <c r="D403" s="8"/>
      <c r="E403" s="8"/>
      <c r="F403" s="22" t="str">
        <f aca="false">IF(C403="","",IFERROR(INDEX(Listes!$F$2:$F$21,MATCH(C403,Listes!$E$2:$E$21,0)),""))</f>
        <v/>
      </c>
    </row>
    <row r="404" customFormat="false" ht="15" hidden="false" customHeight="false" outlineLevel="0" collapsed="false">
      <c r="A404" s="8"/>
      <c r="B404" s="8"/>
      <c r="C404" s="8"/>
      <c r="D404" s="8"/>
      <c r="E404" s="8"/>
      <c r="F404" s="22" t="str">
        <f aca="false">IF(C404="","",IFERROR(INDEX(Listes!$F$2:$F$21,MATCH(C404,Listes!$E$2:$E$21,0)),""))</f>
        <v/>
      </c>
    </row>
    <row r="405" customFormat="false" ht="15" hidden="false" customHeight="false" outlineLevel="0" collapsed="false">
      <c r="A405" s="8"/>
      <c r="B405" s="8"/>
      <c r="C405" s="8"/>
      <c r="D405" s="8"/>
      <c r="E405" s="8"/>
      <c r="F405" s="22" t="str">
        <f aca="false">IF(C405="","",IFERROR(INDEX(Listes!$F$2:$F$21,MATCH(C405,Listes!$E$2:$E$21,0)),""))</f>
        <v/>
      </c>
    </row>
    <row r="406" customFormat="false" ht="15" hidden="false" customHeight="false" outlineLevel="0" collapsed="false">
      <c r="A406" s="8"/>
      <c r="B406" s="8"/>
      <c r="C406" s="8"/>
      <c r="D406" s="8"/>
      <c r="E406" s="8"/>
      <c r="F406" s="22" t="str">
        <f aca="false">IF(C406="","",IFERROR(INDEX(Listes!$F$2:$F$21,MATCH(C406,Listes!$E$2:$E$21,0)),""))</f>
        <v/>
      </c>
    </row>
    <row r="407" customFormat="false" ht="15" hidden="false" customHeight="false" outlineLevel="0" collapsed="false">
      <c r="A407" s="8"/>
      <c r="B407" s="8"/>
      <c r="C407" s="8"/>
      <c r="D407" s="8"/>
      <c r="E407" s="8"/>
      <c r="F407" s="22" t="str">
        <f aca="false">IF(C407="","",IFERROR(INDEX(Listes!$F$2:$F$21,MATCH(C407,Listes!$E$2:$E$21,0)),""))</f>
        <v/>
      </c>
    </row>
    <row r="408" customFormat="false" ht="15" hidden="false" customHeight="false" outlineLevel="0" collapsed="false">
      <c r="A408" s="8"/>
      <c r="B408" s="8"/>
      <c r="C408" s="8"/>
      <c r="D408" s="8"/>
      <c r="E408" s="8"/>
      <c r="F408" s="22" t="str">
        <f aca="false">IF(C408="","",IFERROR(INDEX(Listes!$F$2:$F$21,MATCH(C408,Listes!$E$2:$E$21,0)),""))</f>
        <v/>
      </c>
    </row>
    <row r="409" customFormat="false" ht="15" hidden="false" customHeight="false" outlineLevel="0" collapsed="false">
      <c r="A409" s="8"/>
      <c r="B409" s="8"/>
      <c r="C409" s="8"/>
      <c r="D409" s="8"/>
      <c r="E409" s="8"/>
      <c r="F409" s="22" t="str">
        <f aca="false">IF(C409="","",IFERROR(INDEX(Listes!$F$2:$F$21,MATCH(C409,Listes!$E$2:$E$21,0)),""))</f>
        <v/>
      </c>
    </row>
    <row r="410" customFormat="false" ht="15" hidden="false" customHeight="false" outlineLevel="0" collapsed="false">
      <c r="A410" s="8"/>
      <c r="B410" s="8"/>
      <c r="C410" s="8"/>
      <c r="D410" s="8"/>
      <c r="E410" s="8"/>
      <c r="F410" s="22" t="str">
        <f aca="false">IF(C410="","",IFERROR(INDEX(Listes!$F$2:$F$21,MATCH(C410,Listes!$E$2:$E$21,0)),""))</f>
        <v/>
      </c>
    </row>
    <row r="411" customFormat="false" ht="15" hidden="false" customHeight="false" outlineLevel="0" collapsed="false">
      <c r="A411" s="8"/>
      <c r="B411" s="8"/>
      <c r="C411" s="8"/>
      <c r="D411" s="8"/>
      <c r="E411" s="8"/>
      <c r="F411" s="22" t="str">
        <f aca="false">IF(C411="","",IFERROR(INDEX(Listes!$F$2:$F$21,MATCH(C411,Listes!$E$2:$E$21,0)),""))</f>
        <v/>
      </c>
    </row>
    <row r="412" customFormat="false" ht="15" hidden="false" customHeight="false" outlineLevel="0" collapsed="false">
      <c r="A412" s="8"/>
      <c r="B412" s="8"/>
      <c r="C412" s="8"/>
      <c r="D412" s="8"/>
      <c r="E412" s="8"/>
      <c r="F412" s="22" t="str">
        <f aca="false">IF(C412="","",IFERROR(INDEX(Listes!$F$2:$F$21,MATCH(C412,Listes!$E$2:$E$21,0)),""))</f>
        <v/>
      </c>
    </row>
    <row r="413" customFormat="false" ht="15" hidden="false" customHeight="false" outlineLevel="0" collapsed="false">
      <c r="A413" s="8"/>
      <c r="B413" s="8"/>
      <c r="C413" s="8"/>
      <c r="D413" s="8"/>
      <c r="E413" s="8"/>
      <c r="F413" s="22" t="str">
        <f aca="false">IF(C413="","",IFERROR(INDEX(Listes!$F$2:$F$21,MATCH(C413,Listes!$E$2:$E$21,0)),""))</f>
        <v/>
      </c>
    </row>
    <row r="414" customFormat="false" ht="15" hidden="false" customHeight="false" outlineLevel="0" collapsed="false">
      <c r="A414" s="8"/>
      <c r="B414" s="8"/>
      <c r="C414" s="8"/>
      <c r="D414" s="8"/>
      <c r="E414" s="8"/>
      <c r="F414" s="22" t="str">
        <f aca="false">IF(C414="","",IFERROR(INDEX(Listes!$F$2:$F$21,MATCH(C414,Listes!$E$2:$E$21,0)),""))</f>
        <v/>
      </c>
    </row>
    <row r="415" customFormat="false" ht="15" hidden="false" customHeight="false" outlineLevel="0" collapsed="false">
      <c r="A415" s="8"/>
      <c r="B415" s="8"/>
      <c r="C415" s="8"/>
      <c r="D415" s="8"/>
      <c r="E415" s="8"/>
      <c r="F415" s="22" t="str">
        <f aca="false">IF(C415="","",IFERROR(INDEX(Listes!$F$2:$F$21,MATCH(C415,Listes!$E$2:$E$21,0)),""))</f>
        <v/>
      </c>
    </row>
    <row r="416" customFormat="false" ht="15" hidden="false" customHeight="false" outlineLevel="0" collapsed="false">
      <c r="A416" s="8"/>
      <c r="B416" s="8"/>
      <c r="C416" s="8"/>
      <c r="D416" s="8"/>
      <c r="E416" s="8"/>
      <c r="F416" s="22" t="str">
        <f aca="false">IF(C416="","",IFERROR(INDEX(Listes!$F$2:$F$21,MATCH(C416,Listes!$E$2:$E$21,0)),""))</f>
        <v/>
      </c>
    </row>
    <row r="417" customFormat="false" ht="15" hidden="false" customHeight="false" outlineLevel="0" collapsed="false">
      <c r="A417" s="8"/>
      <c r="B417" s="8"/>
      <c r="C417" s="8"/>
      <c r="D417" s="8"/>
      <c r="E417" s="8"/>
      <c r="F417" s="22" t="str">
        <f aca="false">IF(C417="","",IFERROR(INDEX(Listes!$F$2:$F$21,MATCH(C417,Listes!$E$2:$E$21,0)),""))</f>
        <v/>
      </c>
    </row>
    <row r="418" customFormat="false" ht="15" hidden="false" customHeight="false" outlineLevel="0" collapsed="false">
      <c r="A418" s="8"/>
      <c r="B418" s="8"/>
      <c r="C418" s="8"/>
      <c r="D418" s="8"/>
      <c r="E418" s="8"/>
      <c r="F418" s="22" t="str">
        <f aca="false">IF(C418="","",IFERROR(INDEX(Listes!$F$2:$F$21,MATCH(C418,Listes!$E$2:$E$21,0)),""))</f>
        <v/>
      </c>
    </row>
    <row r="419" customFormat="false" ht="15" hidden="false" customHeight="false" outlineLevel="0" collapsed="false">
      <c r="A419" s="8"/>
      <c r="B419" s="8"/>
      <c r="C419" s="8"/>
      <c r="D419" s="8"/>
      <c r="E419" s="8"/>
      <c r="F419" s="22" t="str">
        <f aca="false">IF(C419="","",IFERROR(INDEX(Listes!$F$2:$F$21,MATCH(C419,Listes!$E$2:$E$21,0)),""))</f>
        <v/>
      </c>
    </row>
    <row r="420" customFormat="false" ht="15" hidden="false" customHeight="false" outlineLevel="0" collapsed="false">
      <c r="A420" s="8"/>
      <c r="B420" s="8"/>
      <c r="C420" s="8"/>
      <c r="D420" s="8"/>
      <c r="E420" s="8"/>
      <c r="F420" s="22" t="str">
        <f aca="false">IF(C420="","",IFERROR(INDEX(Listes!$F$2:$F$21,MATCH(C420,Listes!$E$2:$E$21,0)),""))</f>
        <v/>
      </c>
    </row>
    <row r="421" customFormat="false" ht="15" hidden="false" customHeight="false" outlineLevel="0" collapsed="false">
      <c r="A421" s="8"/>
      <c r="B421" s="8"/>
      <c r="C421" s="8"/>
      <c r="D421" s="8"/>
      <c r="E421" s="8"/>
      <c r="F421" s="22" t="str">
        <f aca="false">IF(C421="","",IFERROR(INDEX(Listes!$F$2:$F$21,MATCH(C421,Listes!$E$2:$E$21,0)),""))</f>
        <v/>
      </c>
    </row>
    <row r="422" customFormat="false" ht="15" hidden="false" customHeight="false" outlineLevel="0" collapsed="false">
      <c r="A422" s="8"/>
      <c r="B422" s="8"/>
      <c r="C422" s="8"/>
      <c r="D422" s="8"/>
      <c r="E422" s="8"/>
      <c r="F422" s="22" t="str">
        <f aca="false">IF(C422="","",IFERROR(INDEX(Listes!$F$2:$F$21,MATCH(C422,Listes!$E$2:$E$21,0)),""))</f>
        <v/>
      </c>
    </row>
    <row r="423" customFormat="false" ht="15" hidden="false" customHeight="false" outlineLevel="0" collapsed="false">
      <c r="A423" s="8"/>
      <c r="B423" s="8"/>
      <c r="C423" s="8"/>
      <c r="D423" s="8"/>
      <c r="E423" s="8"/>
      <c r="F423" s="22" t="str">
        <f aca="false">IF(C423="","",IFERROR(INDEX(Listes!$F$2:$F$21,MATCH(C423,Listes!$E$2:$E$21,0)),""))</f>
        <v/>
      </c>
    </row>
    <row r="424" customFormat="false" ht="15" hidden="false" customHeight="false" outlineLevel="0" collapsed="false">
      <c r="A424" s="8"/>
      <c r="B424" s="8"/>
      <c r="C424" s="8"/>
      <c r="D424" s="8"/>
      <c r="E424" s="8"/>
      <c r="F424" s="22" t="str">
        <f aca="false">IF(C424="","",IFERROR(INDEX(Listes!$F$2:$F$21,MATCH(C424,Listes!$E$2:$E$21,0)),""))</f>
        <v/>
      </c>
    </row>
    <row r="425" customFormat="false" ht="15" hidden="false" customHeight="false" outlineLevel="0" collapsed="false">
      <c r="A425" s="8"/>
      <c r="B425" s="8"/>
      <c r="C425" s="8"/>
      <c r="D425" s="8"/>
      <c r="E425" s="8"/>
      <c r="F425" s="22" t="str">
        <f aca="false">IF(C425="","",IFERROR(INDEX(Listes!$F$2:$F$21,MATCH(C425,Listes!$E$2:$E$21,0)),""))</f>
        <v/>
      </c>
    </row>
    <row r="426" customFormat="false" ht="15" hidden="false" customHeight="false" outlineLevel="0" collapsed="false">
      <c r="A426" s="8"/>
      <c r="B426" s="8"/>
      <c r="C426" s="8"/>
      <c r="D426" s="8"/>
      <c r="E426" s="8"/>
      <c r="F426" s="22" t="str">
        <f aca="false">IF(C426="","",IFERROR(INDEX(Listes!$F$2:$F$21,MATCH(C426,Listes!$E$2:$E$21,0)),""))</f>
        <v/>
      </c>
    </row>
    <row r="427" customFormat="false" ht="15" hidden="false" customHeight="false" outlineLevel="0" collapsed="false">
      <c r="A427" s="8"/>
      <c r="B427" s="8"/>
      <c r="C427" s="8"/>
      <c r="D427" s="8"/>
      <c r="E427" s="8"/>
      <c r="F427" s="22" t="str">
        <f aca="false">IF(C427="","",IFERROR(INDEX(Listes!$F$2:$F$21,MATCH(C427,Listes!$E$2:$E$21,0)),""))</f>
        <v/>
      </c>
    </row>
    <row r="428" customFormat="false" ht="15" hidden="false" customHeight="false" outlineLevel="0" collapsed="false">
      <c r="A428" s="8"/>
      <c r="B428" s="8"/>
      <c r="C428" s="8"/>
      <c r="D428" s="8"/>
      <c r="E428" s="8"/>
      <c r="F428" s="22" t="str">
        <f aca="false">IF(C428="","",IFERROR(INDEX(Listes!$F$2:$F$21,MATCH(C428,Listes!$E$2:$E$21,0)),""))</f>
        <v/>
      </c>
    </row>
    <row r="429" customFormat="false" ht="15" hidden="false" customHeight="false" outlineLevel="0" collapsed="false">
      <c r="A429" s="8"/>
      <c r="B429" s="8"/>
      <c r="C429" s="8"/>
      <c r="D429" s="8"/>
      <c r="E429" s="8"/>
      <c r="F429" s="22" t="str">
        <f aca="false">IF(C429="","",IFERROR(INDEX(Listes!$F$2:$F$21,MATCH(C429,Listes!$E$2:$E$21,0)),""))</f>
        <v/>
      </c>
    </row>
    <row r="430" customFormat="false" ht="15" hidden="false" customHeight="false" outlineLevel="0" collapsed="false">
      <c r="A430" s="8"/>
      <c r="B430" s="8"/>
      <c r="C430" s="8"/>
      <c r="D430" s="8"/>
      <c r="E430" s="8"/>
      <c r="F430" s="22" t="str">
        <f aca="false">IF(C430="","",IFERROR(INDEX(Listes!$F$2:$F$21,MATCH(C430,Listes!$E$2:$E$21,0)),""))</f>
        <v/>
      </c>
    </row>
    <row r="431" customFormat="false" ht="15" hidden="false" customHeight="false" outlineLevel="0" collapsed="false">
      <c r="A431" s="8"/>
      <c r="B431" s="8"/>
      <c r="C431" s="8"/>
      <c r="D431" s="8"/>
      <c r="E431" s="8"/>
      <c r="F431" s="22" t="str">
        <f aca="false">IF(C431="","",IFERROR(INDEX(Listes!$F$2:$F$21,MATCH(C431,Listes!$E$2:$E$21,0)),""))</f>
        <v/>
      </c>
    </row>
    <row r="432" customFormat="false" ht="15" hidden="false" customHeight="false" outlineLevel="0" collapsed="false">
      <c r="A432" s="8"/>
      <c r="B432" s="8"/>
      <c r="C432" s="8"/>
      <c r="D432" s="8"/>
      <c r="E432" s="8"/>
      <c r="F432" s="22" t="str">
        <f aca="false">IF(C432="","",IFERROR(INDEX(Listes!$F$2:$F$21,MATCH(C432,Listes!$E$2:$E$21,0)),""))</f>
        <v/>
      </c>
    </row>
    <row r="433" customFormat="false" ht="15" hidden="false" customHeight="false" outlineLevel="0" collapsed="false">
      <c r="A433" s="8"/>
      <c r="B433" s="8"/>
      <c r="C433" s="8"/>
      <c r="D433" s="8"/>
      <c r="E433" s="8"/>
      <c r="F433" s="22" t="str">
        <f aca="false">IF(C433="","",IFERROR(INDEX(Listes!$F$2:$F$21,MATCH(C433,Listes!$E$2:$E$21,0)),""))</f>
        <v/>
      </c>
    </row>
    <row r="434" customFormat="false" ht="15" hidden="false" customHeight="false" outlineLevel="0" collapsed="false">
      <c r="A434" s="8"/>
      <c r="B434" s="8"/>
      <c r="C434" s="8"/>
      <c r="D434" s="8"/>
      <c r="E434" s="8"/>
      <c r="F434" s="22" t="str">
        <f aca="false">IF(C434="","",IFERROR(INDEX(Listes!$F$2:$F$21,MATCH(C434,Listes!$E$2:$E$21,0)),""))</f>
        <v/>
      </c>
    </row>
    <row r="435" customFormat="false" ht="15" hidden="false" customHeight="false" outlineLevel="0" collapsed="false">
      <c r="A435" s="8"/>
      <c r="B435" s="8"/>
      <c r="C435" s="8"/>
      <c r="D435" s="8"/>
      <c r="E435" s="8"/>
      <c r="F435" s="22" t="str">
        <f aca="false">IF(C435="","",IFERROR(INDEX(Listes!$F$2:$F$21,MATCH(C435,Listes!$E$2:$E$21,0)),""))</f>
        <v/>
      </c>
    </row>
    <row r="436" customFormat="false" ht="15" hidden="false" customHeight="false" outlineLevel="0" collapsed="false">
      <c r="A436" s="8"/>
      <c r="B436" s="8"/>
      <c r="C436" s="8"/>
      <c r="D436" s="8"/>
      <c r="E436" s="8"/>
      <c r="F436" s="22" t="str">
        <f aca="false">IF(C436="","",IFERROR(INDEX(Listes!$F$2:$F$21,MATCH(C436,Listes!$E$2:$E$21,0)),""))</f>
        <v/>
      </c>
    </row>
    <row r="437" customFormat="false" ht="15" hidden="false" customHeight="false" outlineLevel="0" collapsed="false">
      <c r="A437" s="8"/>
      <c r="B437" s="8"/>
      <c r="C437" s="8"/>
      <c r="D437" s="8"/>
      <c r="E437" s="8"/>
      <c r="F437" s="22" t="str">
        <f aca="false">IF(C437="","",IFERROR(INDEX(Listes!$F$2:$F$21,MATCH(C437,Listes!$E$2:$E$21,0)),""))</f>
        <v/>
      </c>
    </row>
    <row r="438" customFormat="false" ht="15" hidden="false" customHeight="false" outlineLevel="0" collapsed="false">
      <c r="A438" s="8"/>
      <c r="B438" s="8"/>
      <c r="C438" s="8"/>
      <c r="D438" s="8"/>
      <c r="E438" s="8"/>
      <c r="F438" s="22" t="str">
        <f aca="false">IF(C438="","",IFERROR(INDEX(Listes!$F$2:$F$21,MATCH(C438,Listes!$E$2:$E$21,0)),""))</f>
        <v/>
      </c>
    </row>
    <row r="439" customFormat="false" ht="15" hidden="false" customHeight="false" outlineLevel="0" collapsed="false">
      <c r="A439" s="8"/>
      <c r="B439" s="8"/>
      <c r="C439" s="8"/>
      <c r="D439" s="8"/>
      <c r="E439" s="8"/>
      <c r="F439" s="22" t="str">
        <f aca="false">IF(C439="","",IFERROR(INDEX(Listes!$F$2:$F$21,MATCH(C439,Listes!$E$2:$E$21,0)),""))</f>
        <v/>
      </c>
    </row>
    <row r="440" customFormat="false" ht="15" hidden="false" customHeight="false" outlineLevel="0" collapsed="false">
      <c r="A440" s="8"/>
      <c r="B440" s="8"/>
      <c r="C440" s="8"/>
      <c r="D440" s="8"/>
      <c r="E440" s="8"/>
      <c r="F440" s="22" t="str">
        <f aca="false">IF(C440="","",IFERROR(INDEX(Listes!$F$2:$F$21,MATCH(C440,Listes!$E$2:$E$21,0)),""))</f>
        <v/>
      </c>
    </row>
    <row r="441" customFormat="false" ht="15" hidden="false" customHeight="false" outlineLevel="0" collapsed="false">
      <c r="A441" s="8"/>
      <c r="B441" s="8"/>
      <c r="C441" s="8"/>
      <c r="D441" s="8"/>
      <c r="E441" s="8"/>
      <c r="F441" s="22" t="str">
        <f aca="false">IF(C441="","",IFERROR(INDEX(Listes!$F$2:$F$21,MATCH(C441,Listes!$E$2:$E$21,0)),""))</f>
        <v/>
      </c>
    </row>
    <row r="442" customFormat="false" ht="15" hidden="false" customHeight="false" outlineLevel="0" collapsed="false">
      <c r="A442" s="8"/>
      <c r="B442" s="8"/>
      <c r="C442" s="8"/>
      <c r="D442" s="8"/>
      <c r="E442" s="8"/>
      <c r="F442" s="22" t="str">
        <f aca="false">IF(C442="","",IFERROR(INDEX(Listes!$F$2:$F$21,MATCH(C442,Listes!$E$2:$E$21,0)),""))</f>
        <v/>
      </c>
    </row>
    <row r="443" customFormat="false" ht="15" hidden="false" customHeight="false" outlineLevel="0" collapsed="false">
      <c r="A443" s="8"/>
      <c r="B443" s="8"/>
      <c r="C443" s="8"/>
      <c r="D443" s="8"/>
      <c r="E443" s="8"/>
      <c r="F443" s="22" t="str">
        <f aca="false">IF(C443="","",IFERROR(INDEX(Listes!$F$2:$F$21,MATCH(C443,Listes!$E$2:$E$21,0)),""))</f>
        <v/>
      </c>
    </row>
    <row r="444" customFormat="false" ht="15" hidden="false" customHeight="false" outlineLevel="0" collapsed="false">
      <c r="A444" s="8"/>
      <c r="B444" s="8"/>
      <c r="C444" s="8"/>
      <c r="D444" s="8"/>
      <c r="E444" s="8"/>
      <c r="F444" s="22" t="str">
        <f aca="false">IF(C444="","",IFERROR(INDEX(Listes!$F$2:$F$21,MATCH(C444,Listes!$E$2:$E$21,0)),""))</f>
        <v/>
      </c>
    </row>
    <row r="445" customFormat="false" ht="15" hidden="false" customHeight="false" outlineLevel="0" collapsed="false">
      <c r="A445" s="8"/>
      <c r="B445" s="8"/>
      <c r="C445" s="8"/>
      <c r="D445" s="8"/>
      <c r="E445" s="8"/>
      <c r="F445" s="22" t="str">
        <f aca="false">IF(C445="","",IFERROR(INDEX(Listes!$F$2:$F$21,MATCH(C445,Listes!$E$2:$E$21,0)),""))</f>
        <v/>
      </c>
    </row>
    <row r="446" customFormat="false" ht="15" hidden="false" customHeight="false" outlineLevel="0" collapsed="false">
      <c r="A446" s="8"/>
      <c r="B446" s="8"/>
      <c r="C446" s="8"/>
      <c r="D446" s="8"/>
      <c r="E446" s="8"/>
      <c r="F446" s="22" t="str">
        <f aca="false">IF(C446="","",IFERROR(INDEX(Listes!$F$2:$F$21,MATCH(C446,Listes!$E$2:$E$21,0)),""))</f>
        <v/>
      </c>
    </row>
    <row r="447" customFormat="false" ht="15" hidden="false" customHeight="false" outlineLevel="0" collapsed="false">
      <c r="A447" s="8"/>
      <c r="B447" s="8"/>
      <c r="C447" s="8"/>
      <c r="D447" s="8"/>
      <c r="E447" s="8"/>
      <c r="F447" s="22" t="str">
        <f aca="false">IF(C447="","",IFERROR(INDEX(Listes!$F$2:$F$21,MATCH(C447,Listes!$E$2:$E$21,0)),""))</f>
        <v/>
      </c>
    </row>
    <row r="448" customFormat="false" ht="15" hidden="false" customHeight="false" outlineLevel="0" collapsed="false">
      <c r="A448" s="8"/>
      <c r="B448" s="8"/>
      <c r="C448" s="8"/>
      <c r="D448" s="8"/>
      <c r="E448" s="8"/>
      <c r="F448" s="22" t="str">
        <f aca="false">IF(C448="","",IFERROR(INDEX(Listes!$F$2:$F$21,MATCH(C448,Listes!$E$2:$E$21,0)),""))</f>
        <v/>
      </c>
    </row>
    <row r="449" customFormat="false" ht="15" hidden="false" customHeight="false" outlineLevel="0" collapsed="false">
      <c r="A449" s="8"/>
      <c r="B449" s="8"/>
      <c r="C449" s="8"/>
      <c r="D449" s="8"/>
      <c r="E449" s="8"/>
      <c r="F449" s="22" t="str">
        <f aca="false">IF(C449="","",IFERROR(INDEX(Listes!$F$2:$F$21,MATCH(C449,Listes!$E$2:$E$21,0)),""))</f>
        <v/>
      </c>
    </row>
    <row r="450" customFormat="false" ht="15" hidden="false" customHeight="false" outlineLevel="0" collapsed="false">
      <c r="A450" s="8"/>
      <c r="B450" s="8"/>
      <c r="C450" s="8"/>
      <c r="D450" s="8"/>
      <c r="E450" s="8"/>
      <c r="F450" s="22" t="str">
        <f aca="false">IF(C450="","",IFERROR(INDEX(Listes!$F$2:$F$21,MATCH(C450,Listes!$E$2:$E$21,0)),""))</f>
        <v/>
      </c>
    </row>
    <row r="451" customFormat="false" ht="15" hidden="false" customHeight="false" outlineLevel="0" collapsed="false">
      <c r="A451" s="8"/>
      <c r="B451" s="8"/>
      <c r="C451" s="8"/>
      <c r="D451" s="8"/>
      <c r="E451" s="8"/>
      <c r="F451" s="22" t="str">
        <f aca="false">IF(C451="","",IFERROR(INDEX(Listes!$F$2:$F$21,MATCH(C451,Listes!$E$2:$E$21,0)),""))</f>
        <v/>
      </c>
    </row>
    <row r="452" customFormat="false" ht="15" hidden="false" customHeight="false" outlineLevel="0" collapsed="false">
      <c r="A452" s="8"/>
      <c r="B452" s="8"/>
      <c r="C452" s="8"/>
      <c r="D452" s="8"/>
      <c r="E452" s="8"/>
      <c r="F452" s="22" t="str">
        <f aca="false">IF(C452="","",IFERROR(INDEX(Listes!$F$2:$F$21,MATCH(C452,Listes!$E$2:$E$21,0)),""))</f>
        <v/>
      </c>
    </row>
    <row r="453" customFormat="false" ht="15" hidden="false" customHeight="false" outlineLevel="0" collapsed="false">
      <c r="A453" s="8"/>
      <c r="B453" s="8"/>
      <c r="C453" s="8"/>
      <c r="D453" s="8"/>
      <c r="E453" s="8"/>
      <c r="F453" s="22" t="str">
        <f aca="false">IF(C453="","",IFERROR(INDEX(Listes!$F$2:$F$21,MATCH(C453,Listes!$E$2:$E$21,0)),""))</f>
        <v/>
      </c>
    </row>
    <row r="454" customFormat="false" ht="15" hidden="false" customHeight="false" outlineLevel="0" collapsed="false">
      <c r="A454" s="8"/>
      <c r="B454" s="8"/>
      <c r="C454" s="8"/>
      <c r="D454" s="8"/>
      <c r="E454" s="8"/>
      <c r="F454" s="22" t="str">
        <f aca="false">IF(C454="","",IFERROR(INDEX(Listes!$F$2:$F$21,MATCH(C454,Listes!$E$2:$E$21,0)),""))</f>
        <v/>
      </c>
    </row>
    <row r="455" customFormat="false" ht="15" hidden="false" customHeight="false" outlineLevel="0" collapsed="false">
      <c r="A455" s="8"/>
      <c r="B455" s="8"/>
      <c r="C455" s="8"/>
      <c r="D455" s="8"/>
      <c r="E455" s="8"/>
      <c r="F455" s="22" t="str">
        <f aca="false">IF(C455="","",IFERROR(INDEX(Listes!$F$2:$F$21,MATCH(C455,Listes!$E$2:$E$21,0)),""))</f>
        <v/>
      </c>
    </row>
    <row r="456" customFormat="false" ht="15" hidden="false" customHeight="false" outlineLevel="0" collapsed="false">
      <c r="A456" s="8"/>
      <c r="B456" s="8"/>
      <c r="C456" s="8"/>
      <c r="D456" s="8"/>
      <c r="E456" s="8"/>
      <c r="F456" s="22" t="str">
        <f aca="false">IF(C456="","",IFERROR(INDEX(Listes!$F$2:$F$21,MATCH(C456,Listes!$E$2:$E$21,0)),""))</f>
        <v/>
      </c>
    </row>
    <row r="457" customFormat="false" ht="15" hidden="false" customHeight="false" outlineLevel="0" collapsed="false">
      <c r="A457" s="8"/>
      <c r="B457" s="8"/>
      <c r="C457" s="8"/>
      <c r="D457" s="8"/>
      <c r="E457" s="8"/>
      <c r="F457" s="22" t="str">
        <f aca="false">IF(C457="","",IFERROR(INDEX(Listes!$F$2:$F$21,MATCH(C457,Listes!$E$2:$E$21,0)),""))</f>
        <v/>
      </c>
    </row>
    <row r="458" customFormat="false" ht="15" hidden="false" customHeight="false" outlineLevel="0" collapsed="false">
      <c r="A458" s="8"/>
      <c r="B458" s="8"/>
      <c r="C458" s="8"/>
      <c r="D458" s="8"/>
      <c r="E458" s="8"/>
      <c r="F458" s="22" t="str">
        <f aca="false">IF(C458="","",IFERROR(INDEX(Listes!$F$2:$F$21,MATCH(C458,Listes!$E$2:$E$21,0)),""))</f>
        <v/>
      </c>
    </row>
    <row r="459" customFormat="false" ht="15" hidden="false" customHeight="false" outlineLevel="0" collapsed="false">
      <c r="A459" s="8"/>
      <c r="B459" s="8"/>
      <c r="C459" s="8"/>
      <c r="D459" s="8"/>
      <c r="E459" s="8"/>
      <c r="F459" s="22" t="str">
        <f aca="false">IF(C459="","",IFERROR(INDEX(Listes!$F$2:$F$21,MATCH(C459,Listes!$E$2:$E$21,0)),""))</f>
        <v/>
      </c>
    </row>
    <row r="460" customFormat="false" ht="15" hidden="false" customHeight="false" outlineLevel="0" collapsed="false">
      <c r="A460" s="8"/>
      <c r="B460" s="8"/>
      <c r="C460" s="8"/>
      <c r="D460" s="8"/>
      <c r="E460" s="8"/>
      <c r="F460" s="22" t="str">
        <f aca="false">IF(C460="","",IFERROR(INDEX(Listes!$F$2:$F$21,MATCH(C460,Listes!$E$2:$E$21,0)),""))</f>
        <v/>
      </c>
    </row>
    <row r="461" customFormat="false" ht="15" hidden="false" customHeight="false" outlineLevel="0" collapsed="false">
      <c r="A461" s="8"/>
      <c r="B461" s="8"/>
      <c r="C461" s="8"/>
      <c r="D461" s="8"/>
      <c r="E461" s="8"/>
      <c r="F461" s="22" t="str">
        <f aca="false">IF(C461="","",IFERROR(INDEX(Listes!$F$2:$F$21,MATCH(C461,Listes!$E$2:$E$21,0)),""))</f>
        <v/>
      </c>
    </row>
    <row r="462" customFormat="false" ht="15" hidden="false" customHeight="false" outlineLevel="0" collapsed="false">
      <c r="A462" s="8"/>
      <c r="B462" s="8"/>
      <c r="C462" s="8"/>
      <c r="D462" s="8"/>
      <c r="E462" s="8"/>
      <c r="F462" s="22" t="str">
        <f aca="false">IF(C462="","",IFERROR(INDEX(Listes!$F$2:$F$21,MATCH(C462,Listes!$E$2:$E$21,0)),""))</f>
        <v/>
      </c>
    </row>
    <row r="463" customFormat="false" ht="15" hidden="false" customHeight="false" outlineLevel="0" collapsed="false">
      <c r="A463" s="8"/>
      <c r="B463" s="8"/>
      <c r="C463" s="8"/>
      <c r="D463" s="8"/>
      <c r="E463" s="8"/>
      <c r="F463" s="22" t="str">
        <f aca="false">IF(C463="","",IFERROR(INDEX(Listes!$F$2:$F$21,MATCH(C463,Listes!$E$2:$E$21,0)),""))</f>
        <v/>
      </c>
    </row>
    <row r="464" customFormat="false" ht="15" hidden="false" customHeight="false" outlineLevel="0" collapsed="false">
      <c r="A464" s="8"/>
      <c r="B464" s="8"/>
      <c r="C464" s="8"/>
      <c r="D464" s="8"/>
      <c r="E464" s="8"/>
      <c r="F464" s="22" t="str">
        <f aca="false">IF(C464="","",IFERROR(INDEX(Listes!$F$2:$F$21,MATCH(C464,Listes!$E$2:$E$21,0)),""))</f>
        <v/>
      </c>
    </row>
    <row r="465" customFormat="false" ht="15" hidden="false" customHeight="false" outlineLevel="0" collapsed="false">
      <c r="A465" s="8"/>
      <c r="B465" s="8"/>
      <c r="C465" s="8"/>
      <c r="D465" s="8"/>
      <c r="E465" s="8"/>
      <c r="F465" s="22" t="str">
        <f aca="false">IF(C465="","",IFERROR(INDEX(Listes!$F$2:$F$21,MATCH(C465,Listes!$E$2:$E$21,0)),""))</f>
        <v/>
      </c>
    </row>
    <row r="466" customFormat="false" ht="15" hidden="false" customHeight="false" outlineLevel="0" collapsed="false">
      <c r="A466" s="8"/>
      <c r="B466" s="8"/>
      <c r="C466" s="8"/>
      <c r="D466" s="8"/>
      <c r="E466" s="8"/>
      <c r="F466" s="22" t="str">
        <f aca="false">IF(C466="","",IFERROR(INDEX(Listes!$F$2:$F$21,MATCH(C466,Listes!$E$2:$E$21,0)),""))</f>
        <v/>
      </c>
    </row>
    <row r="467" customFormat="false" ht="15" hidden="false" customHeight="false" outlineLevel="0" collapsed="false">
      <c r="A467" s="8"/>
      <c r="B467" s="8"/>
      <c r="C467" s="8"/>
      <c r="D467" s="8"/>
      <c r="E467" s="8"/>
      <c r="F467" s="22" t="str">
        <f aca="false">IF(C467="","",IFERROR(INDEX(Listes!$F$2:$F$21,MATCH(C467,Listes!$E$2:$E$21,0)),""))</f>
        <v/>
      </c>
    </row>
    <row r="468" customFormat="false" ht="15" hidden="false" customHeight="false" outlineLevel="0" collapsed="false">
      <c r="A468" s="8"/>
      <c r="B468" s="8"/>
      <c r="C468" s="8"/>
      <c r="D468" s="8"/>
      <c r="E468" s="8"/>
      <c r="F468" s="22" t="str">
        <f aca="false">IF(C468="","",IFERROR(INDEX(Listes!$F$2:$F$21,MATCH(C468,Listes!$E$2:$E$21,0)),""))</f>
        <v/>
      </c>
    </row>
    <row r="469" customFormat="false" ht="15" hidden="false" customHeight="false" outlineLevel="0" collapsed="false">
      <c r="A469" s="8"/>
      <c r="B469" s="8"/>
      <c r="C469" s="8"/>
      <c r="D469" s="8"/>
      <c r="E469" s="8"/>
      <c r="F469" s="22" t="str">
        <f aca="false">IF(C469="","",IFERROR(INDEX(Listes!$F$2:$F$21,MATCH(C469,Listes!$E$2:$E$21,0)),""))</f>
        <v/>
      </c>
    </row>
    <row r="470" customFormat="false" ht="15" hidden="false" customHeight="false" outlineLevel="0" collapsed="false">
      <c r="A470" s="8"/>
      <c r="B470" s="8"/>
      <c r="C470" s="8"/>
      <c r="D470" s="8"/>
      <c r="E470" s="8"/>
      <c r="F470" s="22" t="str">
        <f aca="false">IF(C470="","",IFERROR(INDEX(Listes!$F$2:$F$21,MATCH(C470,Listes!$E$2:$E$21,0)),""))</f>
        <v/>
      </c>
    </row>
    <row r="471" customFormat="false" ht="15" hidden="false" customHeight="false" outlineLevel="0" collapsed="false">
      <c r="A471" s="8"/>
      <c r="B471" s="8"/>
      <c r="C471" s="8"/>
      <c r="D471" s="8"/>
      <c r="E471" s="8"/>
      <c r="F471" s="22" t="str">
        <f aca="false">IF(C471="","",IFERROR(INDEX(Listes!$F$2:$F$21,MATCH(C471,Listes!$E$2:$E$21,0)),""))</f>
        <v/>
      </c>
    </row>
    <row r="472" customFormat="false" ht="15" hidden="false" customHeight="false" outlineLevel="0" collapsed="false">
      <c r="A472" s="8"/>
      <c r="B472" s="8"/>
      <c r="C472" s="8"/>
      <c r="D472" s="8"/>
      <c r="E472" s="8"/>
      <c r="F472" s="22" t="str">
        <f aca="false">IF(C472="","",IFERROR(INDEX(Listes!$F$2:$F$21,MATCH(C472,Listes!$E$2:$E$21,0)),""))</f>
        <v/>
      </c>
    </row>
    <row r="473" customFormat="false" ht="15" hidden="false" customHeight="false" outlineLevel="0" collapsed="false">
      <c r="A473" s="8"/>
      <c r="B473" s="8"/>
      <c r="C473" s="8"/>
      <c r="D473" s="8"/>
      <c r="E473" s="8"/>
      <c r="F473" s="22" t="str">
        <f aca="false">IF(C473="","",IFERROR(INDEX(Listes!$F$2:$F$21,MATCH(C473,Listes!$E$2:$E$21,0)),""))</f>
        <v/>
      </c>
    </row>
    <row r="474" customFormat="false" ht="15" hidden="false" customHeight="false" outlineLevel="0" collapsed="false">
      <c r="A474" s="8"/>
      <c r="B474" s="8"/>
      <c r="C474" s="8"/>
      <c r="D474" s="8"/>
      <c r="E474" s="8"/>
      <c r="F474" s="22" t="str">
        <f aca="false">IF(C474="","",IFERROR(INDEX(Listes!$F$2:$F$21,MATCH(C474,Listes!$E$2:$E$21,0)),""))</f>
        <v/>
      </c>
    </row>
    <row r="475" customFormat="false" ht="15" hidden="false" customHeight="false" outlineLevel="0" collapsed="false">
      <c r="A475" s="8"/>
      <c r="B475" s="8"/>
      <c r="C475" s="8"/>
      <c r="D475" s="8"/>
      <c r="E475" s="8"/>
      <c r="F475" s="22" t="str">
        <f aca="false">IF(C475="","",IFERROR(INDEX(Listes!$F$2:$F$21,MATCH(C475,Listes!$E$2:$E$21,0)),""))</f>
        <v/>
      </c>
    </row>
    <row r="476" customFormat="false" ht="15" hidden="false" customHeight="false" outlineLevel="0" collapsed="false">
      <c r="A476" s="8"/>
      <c r="B476" s="8"/>
      <c r="C476" s="8"/>
      <c r="D476" s="8"/>
      <c r="E476" s="8"/>
      <c r="F476" s="22" t="str">
        <f aca="false">IF(C476="","",IFERROR(INDEX(Listes!$F$2:$F$21,MATCH(C476,Listes!$E$2:$E$21,0)),""))</f>
        <v/>
      </c>
    </row>
    <row r="477" customFormat="false" ht="15" hidden="false" customHeight="false" outlineLevel="0" collapsed="false">
      <c r="A477" s="8"/>
      <c r="B477" s="8"/>
      <c r="C477" s="8"/>
      <c r="D477" s="8"/>
      <c r="E477" s="8"/>
      <c r="F477" s="22" t="str">
        <f aca="false">IF(C477="","",IFERROR(INDEX(Listes!$F$2:$F$21,MATCH(C477,Listes!$E$2:$E$21,0)),""))</f>
        <v/>
      </c>
    </row>
    <row r="478" customFormat="false" ht="15" hidden="false" customHeight="false" outlineLevel="0" collapsed="false">
      <c r="A478" s="8"/>
      <c r="B478" s="8"/>
      <c r="C478" s="8"/>
      <c r="D478" s="8"/>
      <c r="E478" s="8"/>
      <c r="F478" s="22" t="str">
        <f aca="false">IF(C478="","",IFERROR(INDEX(Listes!$F$2:$F$21,MATCH(C478,Listes!$E$2:$E$21,0)),""))</f>
        <v/>
      </c>
    </row>
    <row r="479" customFormat="false" ht="15" hidden="false" customHeight="false" outlineLevel="0" collapsed="false">
      <c r="A479" s="8"/>
      <c r="B479" s="8"/>
      <c r="C479" s="8"/>
      <c r="D479" s="8"/>
      <c r="E479" s="8"/>
      <c r="F479" s="22" t="str">
        <f aca="false">IF(C479="","",IFERROR(INDEX(Listes!$F$2:$F$21,MATCH(C479,Listes!$E$2:$E$21,0)),""))</f>
        <v/>
      </c>
    </row>
    <row r="480" customFormat="false" ht="15" hidden="false" customHeight="false" outlineLevel="0" collapsed="false">
      <c r="A480" s="8"/>
      <c r="B480" s="8"/>
      <c r="C480" s="8"/>
      <c r="D480" s="8"/>
      <c r="E480" s="8"/>
      <c r="F480" s="22" t="str">
        <f aca="false">IF(C480="","",IFERROR(INDEX(Listes!$F$2:$F$21,MATCH(C480,Listes!$E$2:$E$21,0)),""))</f>
        <v/>
      </c>
    </row>
    <row r="481" customFormat="false" ht="15" hidden="false" customHeight="false" outlineLevel="0" collapsed="false">
      <c r="A481" s="8"/>
      <c r="B481" s="8"/>
      <c r="C481" s="8"/>
      <c r="D481" s="8"/>
      <c r="E481" s="8"/>
      <c r="F481" s="22" t="str">
        <f aca="false">IF(C481="","",IFERROR(INDEX(Listes!$F$2:$F$21,MATCH(C481,Listes!$E$2:$E$21,0)),""))</f>
        <v/>
      </c>
    </row>
    <row r="482" customFormat="false" ht="15" hidden="false" customHeight="false" outlineLevel="0" collapsed="false">
      <c r="A482" s="8"/>
      <c r="B482" s="8"/>
      <c r="C482" s="8"/>
      <c r="D482" s="8"/>
      <c r="E482" s="8"/>
      <c r="F482" s="22" t="str">
        <f aca="false">IF(C482="","",IFERROR(INDEX(Listes!$F$2:$F$21,MATCH(C482,Listes!$E$2:$E$21,0)),""))</f>
        <v/>
      </c>
    </row>
    <row r="483" customFormat="false" ht="15" hidden="false" customHeight="false" outlineLevel="0" collapsed="false">
      <c r="A483" s="8"/>
      <c r="B483" s="8"/>
      <c r="C483" s="8"/>
      <c r="D483" s="8"/>
      <c r="E483" s="8"/>
      <c r="F483" s="22" t="str">
        <f aca="false">IF(C483="","",IFERROR(INDEX(Listes!$F$2:$F$21,MATCH(C483,Listes!$E$2:$E$21,0)),""))</f>
        <v/>
      </c>
    </row>
    <row r="484" customFormat="false" ht="15" hidden="false" customHeight="false" outlineLevel="0" collapsed="false">
      <c r="A484" s="8"/>
      <c r="B484" s="8"/>
      <c r="C484" s="8"/>
      <c r="D484" s="8"/>
      <c r="E484" s="8"/>
      <c r="F484" s="22" t="str">
        <f aca="false">IF(C484="","",IFERROR(INDEX(Listes!$F$2:$F$21,MATCH(C484,Listes!$E$2:$E$21,0)),""))</f>
        <v/>
      </c>
    </row>
    <row r="485" customFormat="false" ht="15" hidden="false" customHeight="false" outlineLevel="0" collapsed="false">
      <c r="A485" s="8"/>
      <c r="B485" s="8"/>
      <c r="C485" s="8"/>
      <c r="D485" s="8"/>
      <c r="E485" s="8"/>
      <c r="F485" s="22" t="str">
        <f aca="false">IF(C485="","",IFERROR(INDEX(Listes!$F$2:$F$21,MATCH(C485,Listes!$E$2:$E$21,0)),""))</f>
        <v/>
      </c>
    </row>
    <row r="486" customFormat="false" ht="15" hidden="false" customHeight="false" outlineLevel="0" collapsed="false">
      <c r="A486" s="8"/>
      <c r="B486" s="8"/>
      <c r="C486" s="8"/>
      <c r="D486" s="8"/>
      <c r="E486" s="8"/>
      <c r="F486" s="22" t="str">
        <f aca="false">IF(C486="","",IFERROR(INDEX(Listes!$F$2:$F$21,MATCH(C486,Listes!$E$2:$E$21,0)),""))</f>
        <v/>
      </c>
    </row>
    <row r="487" customFormat="false" ht="15" hidden="false" customHeight="false" outlineLevel="0" collapsed="false">
      <c r="A487" s="8"/>
      <c r="B487" s="8"/>
      <c r="C487" s="8"/>
      <c r="D487" s="8"/>
      <c r="E487" s="8"/>
      <c r="F487" s="22" t="str">
        <f aca="false">IF(C487="","",IFERROR(INDEX(Listes!$F$2:$F$21,MATCH(C487,Listes!$E$2:$E$21,0)),""))</f>
        <v/>
      </c>
    </row>
    <row r="488" customFormat="false" ht="15" hidden="false" customHeight="false" outlineLevel="0" collapsed="false">
      <c r="A488" s="8"/>
      <c r="B488" s="8"/>
      <c r="C488" s="8"/>
      <c r="D488" s="8"/>
      <c r="E488" s="8"/>
      <c r="F488" s="22" t="str">
        <f aca="false">IF(C488="","",IFERROR(INDEX(Listes!$F$2:$F$21,MATCH(C488,Listes!$E$2:$E$21,0)),""))</f>
        <v/>
      </c>
    </row>
    <row r="489" customFormat="false" ht="15" hidden="false" customHeight="false" outlineLevel="0" collapsed="false">
      <c r="A489" s="8"/>
      <c r="B489" s="8"/>
      <c r="C489" s="8"/>
      <c r="D489" s="8"/>
      <c r="E489" s="8"/>
      <c r="F489" s="22" t="str">
        <f aca="false">IF(C489="","",IFERROR(INDEX(Listes!$F$2:$F$21,MATCH(C489,Listes!$E$2:$E$21,0)),""))</f>
        <v/>
      </c>
    </row>
    <row r="490" customFormat="false" ht="15" hidden="false" customHeight="false" outlineLevel="0" collapsed="false">
      <c r="A490" s="8"/>
      <c r="B490" s="8"/>
      <c r="C490" s="8"/>
      <c r="D490" s="8"/>
      <c r="E490" s="8"/>
      <c r="F490" s="22" t="str">
        <f aca="false">IF(C490="","",IFERROR(INDEX(Listes!$F$2:$F$21,MATCH(C490,Listes!$E$2:$E$21,0)),""))</f>
        <v/>
      </c>
    </row>
    <row r="491" customFormat="false" ht="15" hidden="false" customHeight="false" outlineLevel="0" collapsed="false">
      <c r="A491" s="8"/>
      <c r="B491" s="8"/>
      <c r="C491" s="8"/>
      <c r="D491" s="8"/>
      <c r="E491" s="8"/>
      <c r="F491" s="22" t="str">
        <f aca="false">IF(C491="","",IFERROR(INDEX(Listes!$F$2:$F$21,MATCH(C491,Listes!$E$2:$E$21,0)),""))</f>
        <v/>
      </c>
    </row>
    <row r="492" customFormat="false" ht="15" hidden="false" customHeight="false" outlineLevel="0" collapsed="false">
      <c r="A492" s="8"/>
      <c r="B492" s="8"/>
      <c r="C492" s="8"/>
      <c r="D492" s="8"/>
      <c r="E492" s="8"/>
      <c r="F492" s="22" t="str">
        <f aca="false">IF(C492="","",IFERROR(INDEX(Listes!$F$2:$F$21,MATCH(C492,Listes!$E$2:$E$21,0)),""))</f>
        <v/>
      </c>
    </row>
    <row r="493" customFormat="false" ht="15" hidden="false" customHeight="false" outlineLevel="0" collapsed="false">
      <c r="A493" s="8"/>
      <c r="B493" s="8"/>
      <c r="C493" s="8"/>
      <c r="D493" s="8"/>
      <c r="E493" s="8"/>
      <c r="F493" s="22" t="str">
        <f aca="false">IF(C493="","",IFERROR(INDEX(Listes!$F$2:$F$21,MATCH(C493,Listes!$E$2:$E$21,0)),""))</f>
        <v/>
      </c>
    </row>
    <row r="494" customFormat="false" ht="15" hidden="false" customHeight="false" outlineLevel="0" collapsed="false">
      <c r="A494" s="8"/>
      <c r="B494" s="8"/>
      <c r="C494" s="8"/>
      <c r="D494" s="8"/>
      <c r="E494" s="8"/>
      <c r="F494" s="22" t="str">
        <f aca="false">IF(C494="","",IFERROR(INDEX(Listes!$F$2:$F$21,MATCH(C494,Listes!$E$2:$E$21,0)),""))</f>
        <v/>
      </c>
    </row>
    <row r="495" customFormat="false" ht="15" hidden="false" customHeight="false" outlineLevel="0" collapsed="false">
      <c r="A495" s="8"/>
      <c r="B495" s="8"/>
      <c r="C495" s="8"/>
      <c r="D495" s="8"/>
      <c r="E495" s="8"/>
      <c r="F495" s="22" t="str">
        <f aca="false">IF(C495="","",IFERROR(INDEX(Listes!$F$2:$F$21,MATCH(C495,Listes!$E$2:$E$21,0)),""))</f>
        <v/>
      </c>
    </row>
    <row r="496" customFormat="false" ht="15" hidden="false" customHeight="false" outlineLevel="0" collapsed="false">
      <c r="A496" s="8"/>
      <c r="B496" s="8"/>
      <c r="C496" s="8"/>
      <c r="D496" s="8"/>
      <c r="E496" s="8"/>
      <c r="F496" s="22" t="str">
        <f aca="false">IF(C496="","",IFERROR(INDEX(Listes!$F$2:$F$21,MATCH(C496,Listes!$E$2:$E$21,0)),""))</f>
        <v/>
      </c>
    </row>
    <row r="497" customFormat="false" ht="15" hidden="false" customHeight="false" outlineLevel="0" collapsed="false">
      <c r="A497" s="8"/>
      <c r="B497" s="8"/>
      <c r="C497" s="8"/>
      <c r="D497" s="8"/>
      <c r="E497" s="8"/>
      <c r="F497" s="22" t="str">
        <f aca="false">IF(C497="","",IFERROR(INDEX(Listes!$F$2:$F$21,MATCH(C497,Listes!$E$2:$E$21,0)),""))</f>
        <v/>
      </c>
    </row>
    <row r="498" customFormat="false" ht="15" hidden="false" customHeight="false" outlineLevel="0" collapsed="false">
      <c r="A498" s="8"/>
      <c r="B498" s="8"/>
      <c r="C498" s="8"/>
      <c r="D498" s="8"/>
      <c r="E498" s="8"/>
      <c r="F498" s="22" t="str">
        <f aca="false">IF(C498="","",IFERROR(INDEX(Listes!$F$2:$F$21,MATCH(C498,Listes!$E$2:$E$21,0)),""))</f>
        <v/>
      </c>
    </row>
    <row r="499" customFormat="false" ht="15" hidden="false" customHeight="false" outlineLevel="0" collapsed="false">
      <c r="A499" s="8"/>
      <c r="B499" s="8"/>
      <c r="C499" s="8"/>
      <c r="D499" s="8"/>
      <c r="E499" s="8"/>
      <c r="F499" s="22" t="str">
        <f aca="false">IF(C499="","",IFERROR(INDEX(Listes!$F$2:$F$21,MATCH(C499,Listes!$E$2:$E$21,0)),""))</f>
        <v/>
      </c>
    </row>
    <row r="500" customFormat="false" ht="15" hidden="false" customHeight="false" outlineLevel="0" collapsed="false">
      <c r="A500" s="8"/>
      <c r="B500" s="8"/>
      <c r="C500" s="8"/>
      <c r="D500" s="8"/>
      <c r="E500" s="8"/>
      <c r="F500" s="22" t="str">
        <f aca="false">IF(C500="","",IFERROR(INDEX(Listes!$F$2:$F$21,MATCH(C500,Listes!$E$2:$E$21,0)),""))</f>
        <v/>
      </c>
    </row>
    <row r="501" customFormat="false" ht="15" hidden="false" customHeight="false" outlineLevel="0" collapsed="false">
      <c r="A501" s="8"/>
      <c r="B501" s="8"/>
      <c r="C501" s="8"/>
      <c r="D501" s="8"/>
      <c r="E501" s="8"/>
      <c r="F501" s="22" t="str">
        <f aca="false">IF(C501="","",IFERROR(INDEX(Listes!$F$2:$F$21,MATCH(C501,Listes!$E$2:$E$21,0)),""))</f>
        <v/>
      </c>
    </row>
    <row r="502" customFormat="false" ht="15" hidden="false" customHeight="false" outlineLevel="0" collapsed="false">
      <c r="A502" s="8"/>
      <c r="B502" s="8"/>
      <c r="C502" s="8"/>
      <c r="D502" s="8"/>
      <c r="E502" s="8"/>
      <c r="F502" s="22" t="str">
        <f aca="false">IF(C502="","",IFERROR(INDEX(Listes!$F$2:$F$21,MATCH(C502,Listes!$E$2:$E$21,0)),""))</f>
        <v/>
      </c>
    </row>
    <row r="503" customFormat="false" ht="15" hidden="false" customHeight="false" outlineLevel="0" collapsed="false">
      <c r="A503" s="8"/>
      <c r="B503" s="8"/>
      <c r="C503" s="8"/>
      <c r="D503" s="8"/>
      <c r="E503" s="8"/>
      <c r="F503" s="22" t="str">
        <f aca="false">IF(C503="","",IFERROR(INDEX(Listes!$F$2:$F$21,MATCH(C503,Listes!$E$2:$E$21,0)),""))</f>
        <v/>
      </c>
    </row>
    <row r="504" customFormat="false" ht="15" hidden="false" customHeight="false" outlineLevel="0" collapsed="false">
      <c r="A504" s="8"/>
      <c r="B504" s="8"/>
      <c r="C504" s="8"/>
      <c r="D504" s="8"/>
      <c r="E504" s="8"/>
      <c r="F504" s="22" t="str">
        <f aca="false">IF(C504="","",IFERROR(INDEX(Listes!$F$2:$F$21,MATCH(C504,Listes!$E$2:$E$21,0)),""))</f>
        <v/>
      </c>
    </row>
    <row r="505" customFormat="false" ht="15" hidden="false" customHeight="false" outlineLevel="0" collapsed="false">
      <c r="A505" s="8"/>
      <c r="B505" s="8"/>
      <c r="C505" s="8"/>
      <c r="D505" s="8"/>
      <c r="E505" s="8"/>
      <c r="F505" s="22" t="str">
        <f aca="false">IF(C505="","",IFERROR(INDEX(Listes!$F$2:$F$21,MATCH(C505,Listes!$E$2:$E$21,0)),""))</f>
        <v/>
      </c>
    </row>
    <row r="506" customFormat="false" ht="15" hidden="false" customHeight="false" outlineLevel="0" collapsed="false">
      <c r="A506" s="8"/>
      <c r="B506" s="8"/>
      <c r="C506" s="8"/>
      <c r="D506" s="8"/>
      <c r="E506" s="8"/>
      <c r="F506" s="22" t="str">
        <f aca="false">IF(C506="","",IFERROR(INDEX(Listes!$F$2:$F$21,MATCH(C506,Listes!$E$2:$E$21,0)),""))</f>
        <v/>
      </c>
    </row>
    <row r="507" customFormat="false" ht="15" hidden="false" customHeight="false" outlineLevel="0" collapsed="false">
      <c r="A507" s="8"/>
      <c r="B507" s="8"/>
      <c r="C507" s="8"/>
      <c r="D507" s="8"/>
      <c r="E507" s="8"/>
      <c r="F507" s="22" t="str">
        <f aca="false">IF(C507="","",IFERROR(INDEX(Listes!$F$2:$F$21,MATCH(C507,Listes!$E$2:$E$21,0)),""))</f>
        <v/>
      </c>
    </row>
    <row r="508" customFormat="false" ht="15" hidden="false" customHeight="false" outlineLevel="0" collapsed="false">
      <c r="A508" s="8"/>
      <c r="B508" s="8"/>
      <c r="C508" s="8"/>
      <c r="D508" s="8"/>
      <c r="E508" s="8"/>
      <c r="F508" s="22" t="str">
        <f aca="false">IF(C508="","",IFERROR(INDEX(Listes!$F$2:$F$21,MATCH(C508,Listes!$E$2:$E$21,0)),""))</f>
        <v/>
      </c>
    </row>
    <row r="509" customFormat="false" ht="15" hidden="false" customHeight="false" outlineLevel="0" collapsed="false">
      <c r="A509" s="8"/>
      <c r="B509" s="8"/>
      <c r="C509" s="8"/>
      <c r="D509" s="8"/>
      <c r="E509" s="8"/>
      <c r="F509" s="22" t="str">
        <f aca="false">IF(C509="","",IFERROR(INDEX(Listes!$F$2:$F$21,MATCH(C509,Listes!$E$2:$E$21,0)),""))</f>
        <v/>
      </c>
    </row>
    <row r="510" customFormat="false" ht="15" hidden="false" customHeight="false" outlineLevel="0" collapsed="false">
      <c r="A510" s="8"/>
      <c r="B510" s="8"/>
      <c r="C510" s="8"/>
      <c r="D510" s="8"/>
      <c r="E510" s="8"/>
      <c r="F510" s="22" t="str">
        <f aca="false">IF(C510="","",IFERROR(INDEX(Listes!$F$2:$F$21,MATCH(C510,Listes!$E$2:$E$21,0)),""))</f>
        <v/>
      </c>
    </row>
    <row r="511" customFormat="false" ht="15" hidden="false" customHeight="false" outlineLevel="0" collapsed="false">
      <c r="A511" s="8"/>
      <c r="B511" s="8"/>
      <c r="C511" s="8"/>
      <c r="D511" s="8"/>
      <c r="E511" s="8"/>
      <c r="F511" s="22" t="str">
        <f aca="false">IF(C511="","",IFERROR(INDEX(Listes!$F$2:$F$21,MATCH(C511,Listes!$E$2:$E$21,0)),""))</f>
        <v/>
      </c>
    </row>
    <row r="512" customFormat="false" ht="15" hidden="false" customHeight="false" outlineLevel="0" collapsed="false">
      <c r="A512" s="8"/>
      <c r="B512" s="8"/>
      <c r="C512" s="8"/>
      <c r="D512" s="8"/>
      <c r="E512" s="8"/>
      <c r="F512" s="22" t="str">
        <f aca="false">IF(C512="","",IFERROR(INDEX(Listes!$F$2:$F$21,MATCH(C512,Listes!$E$2:$E$21,0)),""))</f>
        <v/>
      </c>
    </row>
    <row r="513" customFormat="false" ht="15" hidden="false" customHeight="false" outlineLevel="0" collapsed="false">
      <c r="A513" s="8"/>
      <c r="B513" s="8"/>
      <c r="C513" s="8"/>
      <c r="D513" s="8"/>
      <c r="E513" s="8"/>
      <c r="F513" s="22" t="str">
        <f aca="false">IF(C513="","",IFERROR(INDEX(Listes!$F$2:$F$21,MATCH(C513,Listes!$E$2:$E$21,0)),""))</f>
        <v/>
      </c>
    </row>
    <row r="514" customFormat="false" ht="15" hidden="false" customHeight="false" outlineLevel="0" collapsed="false">
      <c r="A514" s="8"/>
      <c r="B514" s="8"/>
      <c r="C514" s="8"/>
      <c r="D514" s="8"/>
      <c r="E514" s="8"/>
      <c r="F514" s="22" t="str">
        <f aca="false">IF(C514="","",IFERROR(INDEX(Listes!$F$2:$F$21,MATCH(C514,Listes!$E$2:$E$21,0)),""))</f>
        <v/>
      </c>
    </row>
    <row r="515" customFormat="false" ht="15" hidden="false" customHeight="false" outlineLevel="0" collapsed="false">
      <c r="A515" s="8"/>
      <c r="B515" s="8"/>
      <c r="C515" s="8"/>
      <c r="D515" s="8"/>
      <c r="E515" s="8"/>
      <c r="F515" s="22" t="str">
        <f aca="false">IF(C515="","",IFERROR(INDEX(Listes!$F$2:$F$21,MATCH(C515,Listes!$E$2:$E$21,0)),""))</f>
        <v/>
      </c>
    </row>
    <row r="516" customFormat="false" ht="15" hidden="false" customHeight="false" outlineLevel="0" collapsed="false">
      <c r="A516" s="8"/>
      <c r="B516" s="8"/>
      <c r="C516" s="8"/>
      <c r="D516" s="8"/>
      <c r="E516" s="8"/>
      <c r="F516" s="22" t="str">
        <f aca="false">IF(C516="","",IFERROR(INDEX(Listes!$F$2:$F$21,MATCH(C516,Listes!$E$2:$E$21,0)),""))</f>
        <v/>
      </c>
    </row>
    <row r="517" customFormat="false" ht="15" hidden="false" customHeight="false" outlineLevel="0" collapsed="false">
      <c r="A517" s="8"/>
      <c r="B517" s="8"/>
      <c r="C517" s="8"/>
      <c r="D517" s="8"/>
      <c r="E517" s="8"/>
      <c r="F517" s="22" t="str">
        <f aca="false">IF(C517="","",IFERROR(INDEX(Listes!$F$2:$F$21,MATCH(C517,Listes!$E$2:$E$21,0)),""))</f>
        <v/>
      </c>
    </row>
    <row r="518" customFormat="false" ht="15" hidden="false" customHeight="false" outlineLevel="0" collapsed="false">
      <c r="A518" s="8"/>
      <c r="B518" s="8"/>
      <c r="C518" s="8"/>
      <c r="D518" s="8"/>
      <c r="E518" s="8"/>
      <c r="F518" s="22" t="str">
        <f aca="false">IF(C518="","",IFERROR(INDEX(Listes!$F$2:$F$21,MATCH(C518,Listes!$E$2:$E$21,0)),""))</f>
        <v/>
      </c>
    </row>
    <row r="519" customFormat="false" ht="15" hidden="false" customHeight="false" outlineLevel="0" collapsed="false">
      <c r="A519" s="8"/>
      <c r="B519" s="8"/>
      <c r="C519" s="8"/>
      <c r="D519" s="8"/>
      <c r="E519" s="8"/>
      <c r="F519" s="22" t="str">
        <f aca="false">IF(C519="","",IFERROR(INDEX(Listes!$F$2:$F$21,MATCH(C519,Listes!$E$2:$E$21,0)),""))</f>
        <v/>
      </c>
    </row>
    <row r="520" customFormat="false" ht="15" hidden="false" customHeight="false" outlineLevel="0" collapsed="false">
      <c r="A520" s="8"/>
      <c r="B520" s="8"/>
      <c r="C520" s="8"/>
      <c r="D520" s="8"/>
      <c r="E520" s="8"/>
      <c r="F520" s="22" t="str">
        <f aca="false">IF(C520="","",IFERROR(INDEX(Listes!$F$2:$F$21,MATCH(C520,Listes!$E$2:$E$21,0)),""))</f>
        <v/>
      </c>
    </row>
    <row r="521" customFormat="false" ht="15" hidden="false" customHeight="false" outlineLevel="0" collapsed="false">
      <c r="A521" s="8"/>
      <c r="B521" s="8"/>
      <c r="C521" s="8"/>
      <c r="D521" s="8"/>
      <c r="E521" s="8"/>
      <c r="F521" s="22" t="str">
        <f aca="false">IF(C521="","",IFERROR(INDEX(Listes!$F$2:$F$21,MATCH(C521,Listes!$E$2:$E$21,0)),""))</f>
        <v/>
      </c>
    </row>
    <row r="522" customFormat="false" ht="15" hidden="false" customHeight="false" outlineLevel="0" collapsed="false">
      <c r="A522" s="8"/>
      <c r="B522" s="8"/>
      <c r="C522" s="8"/>
      <c r="D522" s="8"/>
      <c r="E522" s="8"/>
      <c r="F522" s="22" t="str">
        <f aca="false">IF(C522="","",IFERROR(INDEX(Listes!$F$2:$F$21,MATCH(C522,Listes!$E$2:$E$21,0)),""))</f>
        <v/>
      </c>
    </row>
    <row r="523" customFormat="false" ht="15" hidden="false" customHeight="false" outlineLevel="0" collapsed="false">
      <c r="A523" s="8"/>
      <c r="B523" s="8"/>
      <c r="C523" s="8"/>
      <c r="D523" s="8"/>
      <c r="E523" s="8"/>
      <c r="F523" s="22" t="str">
        <f aca="false">IF(C523="","",IFERROR(INDEX(Listes!$F$2:$F$21,MATCH(C523,Listes!$E$2:$E$21,0)),""))</f>
        <v/>
      </c>
    </row>
    <row r="524" customFormat="false" ht="15" hidden="false" customHeight="false" outlineLevel="0" collapsed="false">
      <c r="A524" s="8"/>
      <c r="B524" s="8"/>
      <c r="C524" s="8"/>
      <c r="D524" s="8"/>
      <c r="E524" s="8"/>
      <c r="F524" s="22" t="str">
        <f aca="false">IF(C524="","",IFERROR(INDEX(Listes!$F$2:$F$21,MATCH(C524,Listes!$E$2:$E$21,0)),""))</f>
        <v/>
      </c>
    </row>
    <row r="525" customFormat="false" ht="15" hidden="false" customHeight="false" outlineLevel="0" collapsed="false">
      <c r="A525" s="8"/>
      <c r="B525" s="8"/>
      <c r="C525" s="8"/>
      <c r="D525" s="8"/>
      <c r="E525" s="8"/>
      <c r="F525" s="22" t="str">
        <f aca="false">IF(C525="","",IFERROR(INDEX(Listes!$F$2:$F$21,MATCH(C525,Listes!$E$2:$E$21,0)),""))</f>
        <v/>
      </c>
    </row>
    <row r="526" customFormat="false" ht="15" hidden="false" customHeight="false" outlineLevel="0" collapsed="false">
      <c r="A526" s="8"/>
      <c r="B526" s="8"/>
      <c r="C526" s="8"/>
      <c r="D526" s="8"/>
      <c r="E526" s="8"/>
      <c r="F526" s="22" t="str">
        <f aca="false">IF(C526="","",IFERROR(INDEX(Listes!$F$2:$F$21,MATCH(C526,Listes!$E$2:$E$21,0)),""))</f>
        <v/>
      </c>
    </row>
    <row r="527" customFormat="false" ht="15" hidden="false" customHeight="false" outlineLevel="0" collapsed="false">
      <c r="A527" s="8"/>
      <c r="B527" s="8"/>
      <c r="C527" s="8"/>
      <c r="D527" s="8"/>
      <c r="E527" s="8"/>
      <c r="F527" s="22" t="str">
        <f aca="false">IF(C527="","",IFERROR(INDEX(Listes!$F$2:$F$21,MATCH(C527,Listes!$E$2:$E$21,0)),""))</f>
        <v/>
      </c>
    </row>
    <row r="528" customFormat="false" ht="15" hidden="false" customHeight="false" outlineLevel="0" collapsed="false">
      <c r="A528" s="8"/>
      <c r="B528" s="8"/>
      <c r="C528" s="8"/>
      <c r="D528" s="8"/>
      <c r="E528" s="8"/>
      <c r="F528" s="22" t="str">
        <f aca="false">IF(C528="","",IFERROR(INDEX(Listes!$F$2:$F$21,MATCH(C528,Listes!$E$2:$E$21,0)),""))</f>
        <v/>
      </c>
    </row>
    <row r="529" customFormat="false" ht="15" hidden="false" customHeight="false" outlineLevel="0" collapsed="false">
      <c r="A529" s="8"/>
      <c r="B529" s="8"/>
      <c r="C529" s="8"/>
      <c r="D529" s="8"/>
      <c r="E529" s="8"/>
      <c r="F529" s="22" t="str">
        <f aca="false">IF(C529="","",IFERROR(INDEX(Listes!$F$2:$F$21,MATCH(C529,Listes!$E$2:$E$21,0)),""))</f>
        <v/>
      </c>
    </row>
    <row r="530" customFormat="false" ht="15" hidden="false" customHeight="false" outlineLevel="0" collapsed="false">
      <c r="A530" s="8"/>
      <c r="B530" s="8"/>
      <c r="C530" s="8"/>
      <c r="D530" s="8"/>
      <c r="E530" s="8"/>
      <c r="F530" s="22" t="str">
        <f aca="false">IF(C530="","",IFERROR(INDEX(Listes!$F$2:$F$21,MATCH(C530,Listes!$E$2:$E$21,0)),""))</f>
        <v/>
      </c>
    </row>
    <row r="531" customFormat="false" ht="15" hidden="false" customHeight="false" outlineLevel="0" collapsed="false">
      <c r="A531" s="8"/>
      <c r="B531" s="8"/>
      <c r="C531" s="8"/>
      <c r="D531" s="8"/>
      <c r="E531" s="8"/>
      <c r="F531" s="22" t="str">
        <f aca="false">IF(C531="","",IFERROR(INDEX(Listes!$F$2:$F$21,MATCH(C531,Listes!$E$2:$E$21,0)),""))</f>
        <v/>
      </c>
    </row>
    <row r="532" customFormat="false" ht="15" hidden="false" customHeight="false" outlineLevel="0" collapsed="false">
      <c r="A532" s="8"/>
      <c r="B532" s="8"/>
      <c r="C532" s="8"/>
      <c r="D532" s="8"/>
      <c r="E532" s="8"/>
      <c r="F532" s="22" t="str">
        <f aca="false">IF(C532="","",IFERROR(INDEX(Listes!$F$2:$F$21,MATCH(C532,Listes!$E$2:$E$21,0)),""))</f>
        <v/>
      </c>
    </row>
    <row r="533" customFormat="false" ht="15" hidden="false" customHeight="false" outlineLevel="0" collapsed="false">
      <c r="A533" s="8"/>
      <c r="B533" s="8"/>
      <c r="C533" s="8"/>
      <c r="D533" s="8"/>
      <c r="E533" s="8"/>
      <c r="F533" s="22" t="str">
        <f aca="false">IF(C533="","",IFERROR(INDEX(Listes!$F$2:$F$21,MATCH(C533,Listes!$E$2:$E$21,0)),""))</f>
        <v/>
      </c>
    </row>
    <row r="534" customFormat="false" ht="15" hidden="false" customHeight="false" outlineLevel="0" collapsed="false">
      <c r="A534" s="8"/>
      <c r="B534" s="8"/>
      <c r="C534" s="8"/>
      <c r="D534" s="8"/>
      <c r="E534" s="8"/>
      <c r="F534" s="22" t="str">
        <f aca="false">IF(C534="","",IFERROR(INDEX(Listes!$F$2:$F$21,MATCH(C534,Listes!$E$2:$E$21,0)),""))</f>
        <v/>
      </c>
    </row>
    <row r="535" customFormat="false" ht="15" hidden="false" customHeight="false" outlineLevel="0" collapsed="false">
      <c r="A535" s="8"/>
      <c r="B535" s="8"/>
      <c r="C535" s="8"/>
      <c r="D535" s="8"/>
      <c r="E535" s="8"/>
      <c r="F535" s="22" t="str">
        <f aca="false">IF(C535="","",IFERROR(INDEX(Listes!$F$2:$F$21,MATCH(C535,Listes!$E$2:$E$21,0)),""))</f>
        <v/>
      </c>
    </row>
    <row r="536" customFormat="false" ht="15" hidden="false" customHeight="false" outlineLevel="0" collapsed="false">
      <c r="A536" s="8"/>
      <c r="B536" s="8"/>
      <c r="C536" s="8"/>
      <c r="D536" s="8"/>
      <c r="E536" s="8"/>
      <c r="F536" s="22" t="str">
        <f aca="false">IF(C536="","",IFERROR(INDEX(Listes!$F$2:$F$21,MATCH(C536,Listes!$E$2:$E$21,0)),""))</f>
        <v/>
      </c>
    </row>
    <row r="537" customFormat="false" ht="15" hidden="false" customHeight="false" outlineLevel="0" collapsed="false">
      <c r="A537" s="8"/>
      <c r="B537" s="8"/>
      <c r="C537" s="8"/>
      <c r="D537" s="8"/>
      <c r="E537" s="8"/>
      <c r="F537" s="22" t="str">
        <f aca="false">IF(C537="","",IFERROR(INDEX(Listes!$F$2:$F$21,MATCH(C537,Listes!$E$2:$E$21,0)),""))</f>
        <v/>
      </c>
    </row>
    <row r="538" customFormat="false" ht="15" hidden="false" customHeight="false" outlineLevel="0" collapsed="false">
      <c r="A538" s="8"/>
      <c r="B538" s="8"/>
      <c r="C538" s="8"/>
      <c r="D538" s="8"/>
      <c r="E538" s="8"/>
      <c r="F538" s="22" t="str">
        <f aca="false">IF(C538="","",IFERROR(INDEX(Listes!$F$2:$F$21,MATCH(C538,Listes!$E$2:$E$21,0)),""))</f>
        <v/>
      </c>
    </row>
    <row r="539" customFormat="false" ht="15" hidden="false" customHeight="false" outlineLevel="0" collapsed="false">
      <c r="A539" s="8"/>
      <c r="B539" s="8"/>
      <c r="C539" s="8"/>
      <c r="D539" s="8"/>
      <c r="E539" s="8"/>
      <c r="F539" s="22" t="str">
        <f aca="false">IF(C539="","",IFERROR(INDEX(Listes!$F$2:$F$21,MATCH(C539,Listes!$E$2:$E$21,0)),""))</f>
        <v/>
      </c>
    </row>
    <row r="540" customFormat="false" ht="15" hidden="false" customHeight="false" outlineLevel="0" collapsed="false">
      <c r="A540" s="8"/>
      <c r="B540" s="8"/>
      <c r="C540" s="8"/>
      <c r="D540" s="8"/>
      <c r="E540" s="8"/>
      <c r="F540" s="22" t="str">
        <f aca="false">IF(C540="","",IFERROR(INDEX(Listes!$F$2:$F$21,MATCH(C540,Listes!$E$2:$E$21,0)),""))</f>
        <v/>
      </c>
    </row>
    <row r="541" customFormat="false" ht="15" hidden="false" customHeight="false" outlineLevel="0" collapsed="false">
      <c r="A541" s="8"/>
      <c r="B541" s="8"/>
      <c r="C541" s="8"/>
      <c r="D541" s="8"/>
      <c r="E541" s="8"/>
      <c r="F541" s="22" t="str">
        <f aca="false">IF(C541="","",IFERROR(INDEX(Listes!$F$2:$F$21,MATCH(C541,Listes!$E$2:$E$21,0)),""))</f>
        <v/>
      </c>
    </row>
    <row r="542" customFormat="false" ht="15" hidden="false" customHeight="false" outlineLevel="0" collapsed="false">
      <c r="A542" s="8"/>
      <c r="B542" s="8"/>
      <c r="C542" s="8"/>
      <c r="D542" s="8"/>
      <c r="E542" s="8"/>
      <c r="F542" s="22" t="str">
        <f aca="false">IF(C542="","",IFERROR(INDEX(Listes!$F$2:$F$21,MATCH(C542,Listes!$E$2:$E$21,0)),""))</f>
        <v/>
      </c>
    </row>
    <row r="543" customFormat="false" ht="15" hidden="false" customHeight="false" outlineLevel="0" collapsed="false">
      <c r="A543" s="8"/>
      <c r="B543" s="8"/>
      <c r="C543" s="8"/>
      <c r="D543" s="8"/>
      <c r="E543" s="8"/>
      <c r="F543" s="22" t="str">
        <f aca="false">IF(C543="","",IFERROR(INDEX(Listes!$F$2:$F$21,MATCH(C543,Listes!$E$2:$E$21,0)),""))</f>
        <v/>
      </c>
    </row>
    <row r="544" customFormat="false" ht="15" hidden="false" customHeight="false" outlineLevel="0" collapsed="false">
      <c r="A544" s="8"/>
      <c r="B544" s="8"/>
      <c r="C544" s="8"/>
      <c r="D544" s="8"/>
      <c r="E544" s="8"/>
      <c r="F544" s="22" t="str">
        <f aca="false">IF(C544="","",IFERROR(INDEX(Listes!$F$2:$F$21,MATCH(C544,Listes!$E$2:$E$21,0)),""))</f>
        <v/>
      </c>
    </row>
    <row r="545" customFormat="false" ht="15" hidden="false" customHeight="false" outlineLevel="0" collapsed="false">
      <c r="A545" s="8"/>
      <c r="B545" s="8"/>
      <c r="C545" s="8"/>
      <c r="D545" s="8"/>
      <c r="E545" s="8"/>
      <c r="F545" s="22" t="str">
        <f aca="false">IF(C545="","",IFERROR(INDEX(Listes!$F$2:$F$21,MATCH(C545,Listes!$E$2:$E$21,0)),""))</f>
        <v/>
      </c>
    </row>
    <row r="546" customFormat="false" ht="15" hidden="false" customHeight="false" outlineLevel="0" collapsed="false">
      <c r="A546" s="8"/>
      <c r="B546" s="8"/>
      <c r="C546" s="8"/>
      <c r="D546" s="8"/>
      <c r="E546" s="8"/>
      <c r="F546" s="22" t="str">
        <f aca="false">IF(C546="","",IFERROR(INDEX(Listes!$F$2:$F$21,MATCH(C546,Listes!$E$2:$E$21,0)),""))</f>
        <v/>
      </c>
    </row>
    <row r="547" customFormat="false" ht="15" hidden="false" customHeight="false" outlineLevel="0" collapsed="false">
      <c r="A547" s="8"/>
      <c r="B547" s="8"/>
      <c r="C547" s="8"/>
      <c r="D547" s="8"/>
      <c r="E547" s="8"/>
      <c r="F547" s="22" t="str">
        <f aca="false">IF(C547="","",IFERROR(INDEX(Listes!$F$2:$F$21,MATCH(C547,Listes!$E$2:$E$21,0)),""))</f>
        <v/>
      </c>
    </row>
    <row r="548" customFormat="false" ht="15" hidden="false" customHeight="false" outlineLevel="0" collapsed="false">
      <c r="A548" s="8"/>
      <c r="B548" s="8"/>
      <c r="C548" s="8"/>
      <c r="D548" s="8"/>
      <c r="E548" s="8"/>
      <c r="F548" s="22" t="str">
        <f aca="false">IF(C548="","",IFERROR(INDEX(Listes!$F$2:$F$21,MATCH(C548,Listes!$E$2:$E$21,0)),""))</f>
        <v/>
      </c>
    </row>
    <row r="549" customFormat="false" ht="15" hidden="false" customHeight="false" outlineLevel="0" collapsed="false">
      <c r="A549" s="8"/>
      <c r="B549" s="8"/>
      <c r="C549" s="8"/>
      <c r="D549" s="8"/>
      <c r="E549" s="8"/>
      <c r="F549" s="22" t="str">
        <f aca="false">IF(C549="","",IFERROR(INDEX(Listes!$F$2:$F$21,MATCH(C549,Listes!$E$2:$E$21,0)),""))</f>
        <v/>
      </c>
    </row>
    <row r="550" customFormat="false" ht="15" hidden="false" customHeight="false" outlineLevel="0" collapsed="false">
      <c r="A550" s="8"/>
      <c r="B550" s="8"/>
      <c r="C550" s="8"/>
      <c r="D550" s="8"/>
      <c r="E550" s="8"/>
      <c r="F550" s="22" t="str">
        <f aca="false">IF(C550="","",IFERROR(INDEX(Listes!$F$2:$F$21,MATCH(C550,Listes!$E$2:$E$21,0)),""))</f>
        <v/>
      </c>
    </row>
    <row r="551" customFormat="false" ht="15" hidden="false" customHeight="false" outlineLevel="0" collapsed="false">
      <c r="A551" s="8"/>
      <c r="B551" s="8"/>
      <c r="C551" s="8"/>
      <c r="D551" s="8"/>
      <c r="E551" s="8"/>
      <c r="F551" s="22" t="str">
        <f aca="false">IF(C551="","",IFERROR(INDEX(Listes!$F$2:$F$21,MATCH(C551,Listes!$E$2:$E$21,0)),""))</f>
        <v/>
      </c>
    </row>
    <row r="552" customFormat="false" ht="15" hidden="false" customHeight="false" outlineLevel="0" collapsed="false">
      <c r="A552" s="8"/>
      <c r="B552" s="8"/>
      <c r="C552" s="8"/>
      <c r="D552" s="8"/>
      <c r="E552" s="8"/>
      <c r="F552" s="22" t="str">
        <f aca="false">IF(C552="","",IFERROR(INDEX(Listes!$F$2:$F$21,MATCH(C552,Listes!$E$2:$E$21,0)),""))</f>
        <v/>
      </c>
    </row>
    <row r="553" customFormat="false" ht="15" hidden="false" customHeight="false" outlineLevel="0" collapsed="false">
      <c r="A553" s="8"/>
      <c r="B553" s="8"/>
      <c r="C553" s="8"/>
      <c r="D553" s="8"/>
      <c r="E553" s="8"/>
      <c r="F553" s="22" t="str">
        <f aca="false">IF(C553="","",IFERROR(INDEX(Listes!$F$2:$F$21,MATCH(C553,Listes!$E$2:$E$21,0)),""))</f>
        <v/>
      </c>
    </row>
    <row r="554" customFormat="false" ht="15" hidden="false" customHeight="false" outlineLevel="0" collapsed="false">
      <c r="A554" s="8"/>
      <c r="B554" s="8"/>
      <c r="C554" s="8"/>
      <c r="D554" s="8"/>
      <c r="E554" s="8"/>
      <c r="F554" s="22" t="str">
        <f aca="false">IF(C554="","",IFERROR(INDEX(Listes!$F$2:$F$21,MATCH(C554,Listes!$E$2:$E$21,0)),""))</f>
        <v/>
      </c>
    </row>
    <row r="555" customFormat="false" ht="15" hidden="false" customHeight="false" outlineLevel="0" collapsed="false">
      <c r="A555" s="8"/>
      <c r="B555" s="8"/>
      <c r="C555" s="8"/>
      <c r="D555" s="8"/>
      <c r="E555" s="8"/>
      <c r="F555" s="22" t="str">
        <f aca="false">IF(C555="","",IFERROR(INDEX(Listes!$F$2:$F$21,MATCH(C555,Listes!$E$2:$E$21,0)),""))</f>
        <v/>
      </c>
    </row>
    <row r="556" customFormat="false" ht="15" hidden="false" customHeight="false" outlineLevel="0" collapsed="false">
      <c r="A556" s="8"/>
      <c r="B556" s="8"/>
      <c r="C556" s="8"/>
      <c r="D556" s="8"/>
      <c r="E556" s="8"/>
      <c r="F556" s="22" t="str">
        <f aca="false">IF(C556="","",IFERROR(INDEX(Listes!$F$2:$F$21,MATCH(C556,Listes!$E$2:$E$21,0)),""))</f>
        <v/>
      </c>
    </row>
    <row r="557" customFormat="false" ht="15" hidden="false" customHeight="false" outlineLevel="0" collapsed="false">
      <c r="A557" s="8"/>
      <c r="B557" s="8"/>
      <c r="C557" s="8"/>
      <c r="D557" s="8"/>
      <c r="E557" s="8"/>
      <c r="F557" s="22" t="str">
        <f aca="false">IF(C557="","",IFERROR(INDEX(Listes!$F$2:$F$21,MATCH(C557,Listes!$E$2:$E$21,0)),""))</f>
        <v/>
      </c>
    </row>
    <row r="558" customFormat="false" ht="15" hidden="false" customHeight="false" outlineLevel="0" collapsed="false">
      <c r="A558" s="8"/>
      <c r="B558" s="8"/>
      <c r="C558" s="8"/>
      <c r="D558" s="8"/>
      <c r="E558" s="8"/>
      <c r="F558" s="22" t="str">
        <f aca="false">IF(C558="","",IFERROR(INDEX(Listes!$F$2:$F$21,MATCH(C558,Listes!$E$2:$E$21,0)),""))</f>
        <v/>
      </c>
    </row>
    <row r="559" customFormat="false" ht="15" hidden="false" customHeight="false" outlineLevel="0" collapsed="false">
      <c r="A559" s="8"/>
      <c r="B559" s="8"/>
      <c r="C559" s="8"/>
      <c r="D559" s="8"/>
      <c r="E559" s="8"/>
      <c r="F559" s="22" t="str">
        <f aca="false">IF(C559="","",IFERROR(INDEX(Listes!$F$2:$F$21,MATCH(C559,Listes!$E$2:$E$21,0)),""))</f>
        <v/>
      </c>
    </row>
    <row r="560" customFormat="false" ht="15" hidden="false" customHeight="false" outlineLevel="0" collapsed="false">
      <c r="A560" s="8"/>
      <c r="B560" s="8"/>
      <c r="C560" s="8"/>
      <c r="D560" s="8"/>
      <c r="E560" s="8"/>
      <c r="F560" s="22" t="str">
        <f aca="false">IF(C560="","",IFERROR(INDEX(Listes!$F$2:$F$21,MATCH(C560,Listes!$E$2:$E$21,0)),""))</f>
        <v/>
      </c>
    </row>
    <row r="561" customFormat="false" ht="15" hidden="false" customHeight="false" outlineLevel="0" collapsed="false">
      <c r="A561" s="8"/>
      <c r="B561" s="8"/>
      <c r="C561" s="8"/>
      <c r="D561" s="8"/>
      <c r="E561" s="8"/>
      <c r="F561" s="22" t="str">
        <f aca="false">IF(C561="","",IFERROR(INDEX(Listes!$F$2:$F$21,MATCH(C561,Listes!$E$2:$E$21,0)),""))</f>
        <v/>
      </c>
    </row>
    <row r="562" customFormat="false" ht="15" hidden="false" customHeight="false" outlineLevel="0" collapsed="false">
      <c r="A562" s="8"/>
      <c r="B562" s="8"/>
      <c r="C562" s="8"/>
      <c r="D562" s="8"/>
      <c r="E562" s="8"/>
      <c r="F562" s="22" t="str">
        <f aca="false">IF(C562="","",IFERROR(INDEX(Listes!$F$2:$F$21,MATCH(C562,Listes!$E$2:$E$21,0)),""))</f>
        <v/>
      </c>
    </row>
    <row r="563" customFormat="false" ht="15" hidden="false" customHeight="false" outlineLevel="0" collapsed="false">
      <c r="A563" s="8"/>
      <c r="B563" s="8"/>
      <c r="C563" s="8"/>
      <c r="D563" s="8"/>
      <c r="E563" s="8"/>
      <c r="F563" s="22" t="str">
        <f aca="false">IF(C563="","",IFERROR(INDEX(Listes!$F$2:$F$21,MATCH(C563,Listes!$E$2:$E$21,0)),""))</f>
        <v/>
      </c>
    </row>
    <row r="564" customFormat="false" ht="15" hidden="false" customHeight="false" outlineLevel="0" collapsed="false">
      <c r="A564" s="8"/>
      <c r="B564" s="8"/>
      <c r="C564" s="8"/>
      <c r="D564" s="8"/>
      <c r="E564" s="8"/>
      <c r="F564" s="22" t="str">
        <f aca="false">IF(C564="","",IFERROR(INDEX(Listes!$F$2:$F$21,MATCH(C564,Listes!$E$2:$E$21,0)),""))</f>
        <v/>
      </c>
    </row>
    <row r="565" customFormat="false" ht="15" hidden="false" customHeight="false" outlineLevel="0" collapsed="false">
      <c r="A565" s="8"/>
      <c r="B565" s="8"/>
      <c r="C565" s="8"/>
      <c r="D565" s="8"/>
      <c r="E565" s="8"/>
      <c r="F565" s="22" t="str">
        <f aca="false">IF(C565="","",IFERROR(INDEX(Listes!$F$2:$F$21,MATCH(C565,Listes!$E$2:$E$21,0)),""))</f>
        <v/>
      </c>
    </row>
    <row r="566" customFormat="false" ht="15" hidden="false" customHeight="false" outlineLevel="0" collapsed="false">
      <c r="A566" s="8"/>
      <c r="B566" s="8"/>
      <c r="C566" s="8"/>
      <c r="D566" s="8"/>
      <c r="E566" s="8"/>
      <c r="F566" s="22" t="str">
        <f aca="false">IF(C566="","",IFERROR(INDEX(Listes!$F$2:$F$21,MATCH(C566,Listes!$E$2:$E$21,0)),""))</f>
        <v/>
      </c>
    </row>
    <row r="567" customFormat="false" ht="15" hidden="false" customHeight="false" outlineLevel="0" collapsed="false">
      <c r="A567" s="8"/>
      <c r="B567" s="8"/>
      <c r="C567" s="8"/>
      <c r="D567" s="8"/>
      <c r="E567" s="8"/>
      <c r="F567" s="22" t="str">
        <f aca="false">IF(C567="","",IFERROR(INDEX(Listes!$F$2:$F$21,MATCH(C567,Listes!$E$2:$E$21,0)),""))</f>
        <v/>
      </c>
    </row>
    <row r="568" customFormat="false" ht="15" hidden="false" customHeight="false" outlineLevel="0" collapsed="false">
      <c r="A568" s="8"/>
      <c r="B568" s="8"/>
      <c r="C568" s="8"/>
      <c r="D568" s="8"/>
      <c r="E568" s="8"/>
      <c r="F568" s="22" t="str">
        <f aca="false">IF(C568="","",IFERROR(INDEX(Listes!$F$2:$F$21,MATCH(C568,Listes!$E$2:$E$21,0)),""))</f>
        <v/>
      </c>
    </row>
    <row r="569" customFormat="false" ht="15" hidden="false" customHeight="false" outlineLevel="0" collapsed="false">
      <c r="A569" s="8"/>
      <c r="B569" s="8"/>
      <c r="C569" s="8"/>
      <c r="D569" s="8"/>
      <c r="E569" s="8"/>
      <c r="F569" s="22" t="str">
        <f aca="false">IF(C569="","",IFERROR(INDEX(Listes!$F$2:$F$21,MATCH(C569,Listes!$E$2:$E$21,0)),""))</f>
        <v/>
      </c>
    </row>
    <row r="570" customFormat="false" ht="15" hidden="false" customHeight="false" outlineLevel="0" collapsed="false">
      <c r="A570" s="8"/>
      <c r="B570" s="8"/>
      <c r="C570" s="8"/>
      <c r="D570" s="8"/>
      <c r="E570" s="8"/>
      <c r="F570" s="22" t="str">
        <f aca="false">IF(C570="","",IFERROR(INDEX(Listes!$F$2:$F$21,MATCH(C570,Listes!$E$2:$E$21,0)),""))</f>
        <v/>
      </c>
    </row>
    <row r="571" customFormat="false" ht="15" hidden="false" customHeight="false" outlineLevel="0" collapsed="false">
      <c r="A571" s="8"/>
      <c r="B571" s="8"/>
      <c r="C571" s="8"/>
      <c r="D571" s="8"/>
      <c r="E571" s="8"/>
      <c r="F571" s="22" t="str">
        <f aca="false">IF(C571="","",IFERROR(INDEX(Listes!$F$2:$F$21,MATCH(C571,Listes!$E$2:$E$21,0)),""))</f>
        <v/>
      </c>
    </row>
    <row r="572" customFormat="false" ht="15" hidden="false" customHeight="false" outlineLevel="0" collapsed="false">
      <c r="A572" s="8"/>
      <c r="B572" s="8"/>
      <c r="C572" s="8"/>
      <c r="D572" s="8"/>
      <c r="E572" s="8"/>
      <c r="F572" s="22" t="str">
        <f aca="false">IF(C572="","",IFERROR(INDEX(Listes!$F$2:$F$21,MATCH(C572,Listes!$E$2:$E$21,0)),""))</f>
        <v/>
      </c>
    </row>
    <row r="573" customFormat="false" ht="15" hidden="false" customHeight="false" outlineLevel="0" collapsed="false">
      <c r="A573" s="8"/>
      <c r="B573" s="8"/>
      <c r="C573" s="8"/>
      <c r="D573" s="8"/>
      <c r="E573" s="8"/>
      <c r="F573" s="22" t="str">
        <f aca="false">IF(C573="","",IFERROR(INDEX(Listes!$F$2:$F$21,MATCH(C573,Listes!$E$2:$E$21,0)),""))</f>
        <v/>
      </c>
    </row>
    <row r="574" customFormat="false" ht="15" hidden="false" customHeight="false" outlineLevel="0" collapsed="false">
      <c r="A574" s="8"/>
      <c r="B574" s="8"/>
      <c r="C574" s="8"/>
      <c r="D574" s="8"/>
      <c r="E574" s="8"/>
      <c r="F574" s="22" t="str">
        <f aca="false">IF(C574="","",IFERROR(INDEX(Listes!$F$2:$F$21,MATCH(C574,Listes!$E$2:$E$21,0)),""))</f>
        <v/>
      </c>
    </row>
    <row r="575" customFormat="false" ht="15" hidden="false" customHeight="false" outlineLevel="0" collapsed="false">
      <c r="A575" s="8"/>
      <c r="B575" s="8"/>
      <c r="C575" s="8"/>
      <c r="D575" s="8"/>
      <c r="E575" s="8"/>
      <c r="F575" s="22" t="str">
        <f aca="false">IF(C575="","",IFERROR(INDEX(Listes!$F$2:$F$21,MATCH(C575,Listes!$E$2:$E$21,0)),""))</f>
        <v/>
      </c>
    </row>
    <row r="576" customFormat="false" ht="15" hidden="false" customHeight="false" outlineLevel="0" collapsed="false">
      <c r="A576" s="8"/>
      <c r="B576" s="8"/>
      <c r="C576" s="8"/>
      <c r="D576" s="8"/>
      <c r="E576" s="8"/>
      <c r="F576" s="22" t="str">
        <f aca="false">IF(C576="","",IFERROR(INDEX(Listes!$F$2:$F$21,MATCH(C576,Listes!$E$2:$E$21,0)),""))</f>
        <v/>
      </c>
    </row>
    <row r="577" customFormat="false" ht="15" hidden="false" customHeight="false" outlineLevel="0" collapsed="false">
      <c r="A577" s="8"/>
      <c r="B577" s="8"/>
      <c r="C577" s="8"/>
      <c r="D577" s="8"/>
      <c r="E577" s="8"/>
      <c r="F577" s="22" t="str">
        <f aca="false">IF(C577="","",IFERROR(INDEX(Listes!$F$2:$F$21,MATCH(C577,Listes!$E$2:$E$21,0)),""))</f>
        <v/>
      </c>
    </row>
    <row r="578" customFormat="false" ht="15" hidden="false" customHeight="false" outlineLevel="0" collapsed="false">
      <c r="A578" s="8"/>
      <c r="B578" s="8"/>
      <c r="C578" s="8"/>
      <c r="D578" s="8"/>
      <c r="E578" s="8"/>
      <c r="F578" s="22" t="str">
        <f aca="false">IF(C578="","",IFERROR(INDEX(Listes!$F$2:$F$21,MATCH(C578,Listes!$E$2:$E$21,0)),""))</f>
        <v/>
      </c>
    </row>
    <row r="579" customFormat="false" ht="15" hidden="false" customHeight="false" outlineLevel="0" collapsed="false">
      <c r="A579" s="8"/>
      <c r="B579" s="8"/>
      <c r="C579" s="8"/>
      <c r="D579" s="8"/>
      <c r="E579" s="8"/>
      <c r="F579" s="22" t="str">
        <f aca="false">IF(C579="","",IFERROR(INDEX(Listes!$F$2:$F$21,MATCH(C579,Listes!$E$2:$E$21,0)),""))</f>
        <v/>
      </c>
    </row>
    <row r="580" customFormat="false" ht="15" hidden="false" customHeight="false" outlineLevel="0" collapsed="false">
      <c r="A580" s="8"/>
      <c r="B580" s="8"/>
      <c r="C580" s="8"/>
      <c r="D580" s="8"/>
      <c r="E580" s="8"/>
      <c r="F580" s="22" t="str">
        <f aca="false">IF(C580="","",IFERROR(INDEX(Listes!$F$2:$F$21,MATCH(C580,Listes!$E$2:$E$21,0)),""))</f>
        <v/>
      </c>
    </row>
    <row r="581" customFormat="false" ht="15" hidden="false" customHeight="false" outlineLevel="0" collapsed="false">
      <c r="A581" s="8"/>
      <c r="B581" s="8"/>
      <c r="C581" s="8"/>
      <c r="D581" s="8"/>
      <c r="E581" s="8"/>
      <c r="F581" s="22" t="str">
        <f aca="false">IF(C581="","",IFERROR(INDEX(Listes!$F$2:$F$21,MATCH(C581,Listes!$E$2:$E$21,0)),""))</f>
        <v/>
      </c>
    </row>
    <row r="582" customFormat="false" ht="15" hidden="false" customHeight="false" outlineLevel="0" collapsed="false">
      <c r="A582" s="8"/>
      <c r="B582" s="8"/>
      <c r="C582" s="8"/>
      <c r="D582" s="8"/>
      <c r="E582" s="8"/>
      <c r="F582" s="22" t="str">
        <f aca="false">IF(C582="","",IFERROR(INDEX(Listes!$F$2:$F$21,MATCH(C582,Listes!$E$2:$E$21,0)),""))</f>
        <v/>
      </c>
    </row>
    <row r="583" customFormat="false" ht="15" hidden="false" customHeight="false" outlineLevel="0" collapsed="false">
      <c r="A583" s="8"/>
      <c r="B583" s="8"/>
      <c r="C583" s="8"/>
      <c r="D583" s="8"/>
      <c r="E583" s="8"/>
      <c r="F583" s="22" t="str">
        <f aca="false">IF(C583="","",IFERROR(INDEX(Listes!$F$2:$F$21,MATCH(C583,Listes!$E$2:$E$21,0)),""))</f>
        <v/>
      </c>
    </row>
    <row r="584" customFormat="false" ht="15" hidden="false" customHeight="false" outlineLevel="0" collapsed="false">
      <c r="A584" s="8"/>
      <c r="B584" s="8"/>
      <c r="C584" s="8"/>
      <c r="D584" s="8"/>
      <c r="E584" s="8"/>
      <c r="F584" s="22" t="str">
        <f aca="false">IF(C584="","",IFERROR(INDEX(Listes!$F$2:$F$21,MATCH(C584,Listes!$E$2:$E$21,0)),""))</f>
        <v/>
      </c>
    </row>
    <row r="585" customFormat="false" ht="15" hidden="false" customHeight="false" outlineLevel="0" collapsed="false">
      <c r="A585" s="8"/>
      <c r="B585" s="8"/>
      <c r="C585" s="8"/>
      <c r="D585" s="8"/>
      <c r="E585" s="8"/>
      <c r="F585" s="22" t="str">
        <f aca="false">IF(C585="","",IFERROR(INDEX(Listes!$F$2:$F$21,MATCH(C585,Listes!$E$2:$E$21,0)),""))</f>
        <v/>
      </c>
    </row>
    <row r="586" customFormat="false" ht="15" hidden="false" customHeight="false" outlineLevel="0" collapsed="false">
      <c r="A586" s="8"/>
      <c r="B586" s="8"/>
      <c r="C586" s="8"/>
      <c r="D586" s="8"/>
      <c r="E586" s="8"/>
      <c r="F586" s="22" t="str">
        <f aca="false">IF(C586="","",IFERROR(INDEX(Listes!$F$2:$F$21,MATCH(C586,Listes!$E$2:$E$21,0)),""))</f>
        <v/>
      </c>
    </row>
    <row r="587" customFormat="false" ht="15" hidden="false" customHeight="false" outlineLevel="0" collapsed="false">
      <c r="A587" s="8"/>
      <c r="B587" s="8"/>
      <c r="C587" s="8"/>
      <c r="D587" s="8"/>
      <c r="E587" s="8"/>
      <c r="F587" s="22" t="str">
        <f aca="false">IF(C587="","",IFERROR(INDEX(Listes!$F$2:$F$21,MATCH(C587,Listes!$E$2:$E$21,0)),""))</f>
        <v/>
      </c>
    </row>
    <row r="588" customFormat="false" ht="15" hidden="false" customHeight="false" outlineLevel="0" collapsed="false">
      <c r="A588" s="8"/>
      <c r="B588" s="8"/>
      <c r="C588" s="8"/>
      <c r="D588" s="8"/>
      <c r="E588" s="8"/>
      <c r="F588" s="22" t="str">
        <f aca="false">IF(C588="","",IFERROR(INDEX(Listes!$F$2:$F$21,MATCH(C588,Listes!$E$2:$E$21,0)),""))</f>
        <v/>
      </c>
    </row>
    <row r="589" customFormat="false" ht="15" hidden="false" customHeight="false" outlineLevel="0" collapsed="false">
      <c r="A589" s="8"/>
      <c r="B589" s="8"/>
      <c r="C589" s="8"/>
      <c r="D589" s="8"/>
      <c r="E589" s="8"/>
      <c r="F589" s="22" t="str">
        <f aca="false">IF(C589="","",IFERROR(INDEX(Listes!$F$2:$F$21,MATCH(C589,Listes!$E$2:$E$21,0)),""))</f>
        <v/>
      </c>
    </row>
    <row r="590" customFormat="false" ht="15" hidden="false" customHeight="false" outlineLevel="0" collapsed="false">
      <c r="A590" s="8"/>
      <c r="B590" s="8"/>
      <c r="C590" s="8"/>
      <c r="D590" s="8"/>
      <c r="E590" s="8"/>
      <c r="F590" s="22" t="str">
        <f aca="false">IF(C590="","",IFERROR(INDEX(Listes!$F$2:$F$21,MATCH(C590,Listes!$E$2:$E$21,0)),""))</f>
        <v/>
      </c>
    </row>
    <row r="591" customFormat="false" ht="15" hidden="false" customHeight="false" outlineLevel="0" collapsed="false">
      <c r="A591" s="8"/>
      <c r="B591" s="8"/>
      <c r="C591" s="8"/>
      <c r="D591" s="8"/>
      <c r="E591" s="8"/>
      <c r="F591" s="22" t="str">
        <f aca="false">IF(C591="","",IFERROR(INDEX(Listes!$F$2:$F$21,MATCH(C591,Listes!$E$2:$E$21,0)),""))</f>
        <v/>
      </c>
    </row>
    <row r="592" customFormat="false" ht="15" hidden="false" customHeight="false" outlineLevel="0" collapsed="false">
      <c r="A592" s="8"/>
      <c r="B592" s="8"/>
      <c r="C592" s="8"/>
      <c r="D592" s="8"/>
      <c r="E592" s="8"/>
      <c r="F592" s="22" t="str">
        <f aca="false">IF(C592="","",IFERROR(INDEX(Listes!$F$2:$F$21,MATCH(C592,Listes!$E$2:$E$21,0)),""))</f>
        <v/>
      </c>
    </row>
    <row r="593" customFormat="false" ht="15" hidden="false" customHeight="false" outlineLevel="0" collapsed="false">
      <c r="A593" s="8"/>
      <c r="B593" s="8"/>
      <c r="C593" s="8"/>
      <c r="D593" s="8"/>
      <c r="E593" s="8"/>
      <c r="F593" s="22" t="str">
        <f aca="false">IF(C593="","",IFERROR(INDEX(Listes!$F$2:$F$21,MATCH(C593,Listes!$E$2:$E$21,0)),""))</f>
        <v/>
      </c>
    </row>
    <row r="594" customFormat="false" ht="15" hidden="false" customHeight="false" outlineLevel="0" collapsed="false">
      <c r="A594" s="8"/>
      <c r="B594" s="8"/>
      <c r="C594" s="8"/>
      <c r="D594" s="8"/>
      <c r="E594" s="8"/>
      <c r="F594" s="22" t="str">
        <f aca="false">IF(C594="","",IFERROR(INDEX(Listes!$F$2:$F$21,MATCH(C594,Listes!$E$2:$E$21,0)),""))</f>
        <v/>
      </c>
    </row>
    <row r="595" customFormat="false" ht="15" hidden="false" customHeight="false" outlineLevel="0" collapsed="false">
      <c r="A595" s="8"/>
      <c r="B595" s="8"/>
      <c r="C595" s="8"/>
      <c r="D595" s="8"/>
      <c r="E595" s="8"/>
      <c r="F595" s="22" t="str">
        <f aca="false">IF(C595="","",IFERROR(INDEX(Listes!$F$2:$F$21,MATCH(C595,Listes!$E$2:$E$21,0)),""))</f>
        <v/>
      </c>
    </row>
    <row r="596" customFormat="false" ht="15" hidden="false" customHeight="false" outlineLevel="0" collapsed="false">
      <c r="A596" s="8"/>
      <c r="B596" s="8"/>
      <c r="C596" s="8"/>
      <c r="D596" s="8"/>
      <c r="E596" s="8"/>
      <c r="F596" s="22" t="str">
        <f aca="false">IF(C596="","",IFERROR(INDEX(Listes!$F$2:$F$21,MATCH(C596,Listes!$E$2:$E$21,0)),""))</f>
        <v/>
      </c>
    </row>
    <row r="597" customFormat="false" ht="15" hidden="false" customHeight="false" outlineLevel="0" collapsed="false">
      <c r="A597" s="8"/>
      <c r="B597" s="8"/>
      <c r="C597" s="8"/>
      <c r="D597" s="8"/>
      <c r="E597" s="8"/>
      <c r="F597" s="22" t="str">
        <f aca="false">IF(C597="","",IFERROR(INDEX(Listes!$F$2:$F$21,MATCH(C597,Listes!$E$2:$E$21,0)),""))</f>
        <v/>
      </c>
    </row>
    <row r="598" customFormat="false" ht="15" hidden="false" customHeight="false" outlineLevel="0" collapsed="false">
      <c r="A598" s="8"/>
      <c r="B598" s="8"/>
      <c r="C598" s="8"/>
      <c r="D598" s="8"/>
      <c r="E598" s="8"/>
      <c r="F598" s="22" t="str">
        <f aca="false">IF(C598="","",IFERROR(INDEX(Listes!$F$2:$F$21,MATCH(C598,Listes!$E$2:$E$21,0)),""))</f>
        <v/>
      </c>
    </row>
    <row r="599" customFormat="false" ht="15" hidden="false" customHeight="false" outlineLevel="0" collapsed="false">
      <c r="A599" s="8"/>
      <c r="B599" s="8"/>
      <c r="C599" s="8"/>
      <c r="D599" s="8"/>
      <c r="E599" s="8"/>
      <c r="F599" s="22" t="str">
        <f aca="false">IF(C599="","",IFERROR(INDEX(Listes!$F$2:$F$21,MATCH(C599,Listes!$E$2:$E$21,0)),""))</f>
        <v/>
      </c>
    </row>
    <row r="600" customFormat="false" ht="15" hidden="false" customHeight="false" outlineLevel="0" collapsed="false">
      <c r="A600" s="8"/>
      <c r="B600" s="8"/>
      <c r="C600" s="8"/>
      <c r="D600" s="8"/>
      <c r="E600" s="8"/>
      <c r="F600" s="22" t="str">
        <f aca="false">IF(C600="","",IFERROR(INDEX(Listes!$F$2:$F$21,MATCH(C600,Listes!$E$2:$E$21,0)),""))</f>
        <v/>
      </c>
    </row>
    <row r="601" customFormat="false" ht="15" hidden="false" customHeight="false" outlineLevel="0" collapsed="false">
      <c r="A601" s="8"/>
      <c r="B601" s="8"/>
      <c r="C601" s="8"/>
      <c r="D601" s="8"/>
      <c r="E601" s="8"/>
      <c r="F601" s="22" t="str">
        <f aca="false">IF(C601="","",IFERROR(INDEX(Listes!$F$2:$F$21,MATCH(C601,Listes!$E$2:$E$21,0)),""))</f>
        <v/>
      </c>
    </row>
    <row r="602" customFormat="false" ht="15" hidden="false" customHeight="false" outlineLevel="0" collapsed="false">
      <c r="A602" s="8"/>
      <c r="B602" s="8"/>
      <c r="C602" s="8"/>
      <c r="D602" s="8"/>
      <c r="E602" s="8"/>
      <c r="F602" s="22" t="str">
        <f aca="false">IF(C602="","",IFERROR(INDEX(Listes!$F$2:$F$21,MATCH(C602,Listes!$E$2:$E$21,0)),""))</f>
        <v/>
      </c>
    </row>
    <row r="603" customFormat="false" ht="15" hidden="false" customHeight="false" outlineLevel="0" collapsed="false">
      <c r="A603" s="8"/>
      <c r="B603" s="8"/>
      <c r="C603" s="8"/>
      <c r="D603" s="8"/>
      <c r="E603" s="8"/>
      <c r="F603" s="22" t="str">
        <f aca="false">IF(C603="","",IFERROR(INDEX(Listes!$F$2:$F$21,MATCH(C603,Listes!$E$2:$E$21,0)),""))</f>
        <v/>
      </c>
    </row>
    <row r="604" customFormat="false" ht="15" hidden="false" customHeight="false" outlineLevel="0" collapsed="false">
      <c r="A604" s="8"/>
      <c r="B604" s="8"/>
      <c r="C604" s="8"/>
      <c r="D604" s="8"/>
      <c r="E604" s="8"/>
      <c r="F604" s="22" t="str">
        <f aca="false">IF(C604="","",IFERROR(INDEX(Listes!$F$2:$F$21,MATCH(C604,Listes!$E$2:$E$21,0)),""))</f>
        <v/>
      </c>
    </row>
    <row r="605" customFormat="false" ht="15" hidden="false" customHeight="false" outlineLevel="0" collapsed="false">
      <c r="A605" s="8"/>
      <c r="B605" s="8"/>
      <c r="C605" s="8"/>
      <c r="D605" s="8"/>
      <c r="E605" s="8"/>
      <c r="F605" s="22" t="str">
        <f aca="false">IF(C605="","",IFERROR(INDEX(Listes!$F$2:$F$21,MATCH(C605,Listes!$E$2:$E$21,0)),""))</f>
        <v/>
      </c>
    </row>
    <row r="606" customFormat="false" ht="15" hidden="false" customHeight="false" outlineLevel="0" collapsed="false">
      <c r="A606" s="8"/>
      <c r="B606" s="8"/>
      <c r="C606" s="8"/>
      <c r="D606" s="8"/>
      <c r="E606" s="8"/>
      <c r="F606" s="22" t="str">
        <f aca="false">IF(C606="","",IFERROR(INDEX(Listes!$F$2:$F$21,MATCH(C606,Listes!$E$2:$E$21,0)),""))</f>
        <v/>
      </c>
    </row>
    <row r="607" customFormat="false" ht="15" hidden="false" customHeight="false" outlineLevel="0" collapsed="false">
      <c r="A607" s="8"/>
      <c r="B607" s="8"/>
      <c r="C607" s="8"/>
      <c r="D607" s="8"/>
      <c r="E607" s="8"/>
      <c r="F607" s="22" t="str">
        <f aca="false">IF(C607="","",IFERROR(INDEX(Listes!$F$2:$F$21,MATCH(C607,Listes!$E$2:$E$21,0)),""))</f>
        <v/>
      </c>
    </row>
    <row r="608" customFormat="false" ht="15" hidden="false" customHeight="false" outlineLevel="0" collapsed="false">
      <c r="A608" s="8"/>
      <c r="B608" s="8"/>
      <c r="C608" s="8"/>
      <c r="D608" s="8"/>
      <c r="E608" s="8"/>
      <c r="F608" s="22" t="str">
        <f aca="false">IF(C608="","",IFERROR(INDEX(Listes!$F$2:$F$21,MATCH(C608,Listes!$E$2:$E$21,0)),""))</f>
        <v/>
      </c>
    </row>
    <row r="609" customFormat="false" ht="15" hidden="false" customHeight="false" outlineLevel="0" collapsed="false">
      <c r="A609" s="8"/>
      <c r="B609" s="8"/>
      <c r="C609" s="8"/>
      <c r="D609" s="8"/>
      <c r="E609" s="8"/>
      <c r="F609" s="22" t="str">
        <f aca="false">IF(C609="","",IFERROR(INDEX(Listes!$F$2:$F$21,MATCH(C609,Listes!$E$2:$E$21,0)),""))</f>
        <v/>
      </c>
    </row>
    <row r="610" customFormat="false" ht="15" hidden="false" customHeight="false" outlineLevel="0" collapsed="false">
      <c r="A610" s="8"/>
      <c r="B610" s="8"/>
      <c r="C610" s="8"/>
      <c r="D610" s="8"/>
      <c r="E610" s="8"/>
      <c r="F610" s="22" t="str">
        <f aca="false">IF(C610="","",IFERROR(INDEX(Listes!$F$2:$F$21,MATCH(C610,Listes!$E$2:$E$21,0)),""))</f>
        <v/>
      </c>
    </row>
    <row r="611" customFormat="false" ht="15" hidden="false" customHeight="false" outlineLevel="0" collapsed="false">
      <c r="A611" s="8"/>
      <c r="B611" s="8"/>
      <c r="C611" s="8"/>
      <c r="D611" s="8"/>
      <c r="E611" s="8"/>
      <c r="F611" s="22" t="str">
        <f aca="false">IF(C611="","",IFERROR(INDEX(Listes!$F$2:$F$21,MATCH(C611,Listes!$E$2:$E$21,0)),""))</f>
        <v/>
      </c>
    </row>
    <row r="612" customFormat="false" ht="15" hidden="false" customHeight="false" outlineLevel="0" collapsed="false">
      <c r="A612" s="8"/>
      <c r="B612" s="8"/>
      <c r="C612" s="8"/>
      <c r="D612" s="8"/>
      <c r="E612" s="8"/>
      <c r="F612" s="22" t="str">
        <f aca="false">IF(C612="","",IFERROR(INDEX(Listes!$F$2:$F$21,MATCH(C612,Listes!$E$2:$E$21,0)),""))</f>
        <v/>
      </c>
    </row>
    <row r="613" customFormat="false" ht="15" hidden="false" customHeight="false" outlineLevel="0" collapsed="false">
      <c r="A613" s="8"/>
      <c r="B613" s="8"/>
      <c r="C613" s="8"/>
      <c r="D613" s="8"/>
      <c r="E613" s="8"/>
      <c r="F613" s="22" t="str">
        <f aca="false">IF(C613="","",IFERROR(INDEX(Listes!$F$2:$F$21,MATCH(C613,Listes!$E$2:$E$21,0)),""))</f>
        <v/>
      </c>
    </row>
    <row r="614" customFormat="false" ht="15" hidden="false" customHeight="false" outlineLevel="0" collapsed="false">
      <c r="A614" s="8"/>
      <c r="B614" s="8"/>
      <c r="C614" s="8"/>
      <c r="D614" s="8"/>
      <c r="E614" s="8"/>
      <c r="F614" s="22" t="str">
        <f aca="false">IF(C614="","",IFERROR(INDEX(Listes!$F$2:$F$21,MATCH(C614,Listes!$E$2:$E$21,0)),""))</f>
        <v/>
      </c>
    </row>
    <row r="615" customFormat="false" ht="15" hidden="false" customHeight="false" outlineLevel="0" collapsed="false">
      <c r="A615" s="8"/>
      <c r="B615" s="8"/>
      <c r="C615" s="8"/>
      <c r="D615" s="8"/>
      <c r="E615" s="8"/>
      <c r="F615" s="22" t="str">
        <f aca="false">IF(C615="","",IFERROR(INDEX(Listes!$F$2:$F$21,MATCH(C615,Listes!$E$2:$E$21,0)),""))</f>
        <v/>
      </c>
    </row>
    <row r="616" customFormat="false" ht="15" hidden="false" customHeight="false" outlineLevel="0" collapsed="false">
      <c r="A616" s="8"/>
      <c r="B616" s="8"/>
      <c r="C616" s="8"/>
      <c r="D616" s="8"/>
      <c r="E616" s="8"/>
      <c r="F616" s="22" t="str">
        <f aca="false">IF(C616="","",IFERROR(INDEX(Listes!$F$2:$F$21,MATCH(C616,Listes!$E$2:$E$21,0)),""))</f>
        <v/>
      </c>
    </row>
    <row r="617" customFormat="false" ht="15" hidden="false" customHeight="false" outlineLevel="0" collapsed="false">
      <c r="A617" s="8"/>
      <c r="B617" s="8"/>
      <c r="C617" s="8"/>
      <c r="D617" s="8"/>
      <c r="E617" s="8"/>
      <c r="F617" s="22" t="str">
        <f aca="false">IF(C617="","",IFERROR(INDEX(Listes!$F$2:$F$21,MATCH(C617,Listes!$E$2:$E$21,0)),""))</f>
        <v/>
      </c>
    </row>
    <row r="618" customFormat="false" ht="15" hidden="false" customHeight="false" outlineLevel="0" collapsed="false">
      <c r="A618" s="8"/>
      <c r="B618" s="8"/>
      <c r="C618" s="8"/>
      <c r="D618" s="8"/>
      <c r="E618" s="8"/>
      <c r="F618" s="22" t="str">
        <f aca="false">IF(C618="","",IFERROR(INDEX(Listes!$F$2:$F$21,MATCH(C618,Listes!$E$2:$E$21,0)),""))</f>
        <v/>
      </c>
    </row>
    <row r="619" customFormat="false" ht="15" hidden="false" customHeight="false" outlineLevel="0" collapsed="false">
      <c r="A619" s="8"/>
      <c r="B619" s="8"/>
      <c r="C619" s="8"/>
      <c r="D619" s="8"/>
      <c r="E619" s="8"/>
      <c r="F619" s="22" t="str">
        <f aca="false">IF(C619="","",IFERROR(INDEX(Listes!$F$2:$F$21,MATCH(C619,Listes!$E$2:$E$21,0)),""))</f>
        <v/>
      </c>
    </row>
    <row r="620" customFormat="false" ht="15" hidden="false" customHeight="false" outlineLevel="0" collapsed="false">
      <c r="A620" s="8"/>
      <c r="B620" s="8"/>
      <c r="C620" s="8"/>
      <c r="D620" s="8"/>
      <c r="E620" s="8"/>
      <c r="F620" s="22" t="str">
        <f aca="false">IF(C620="","",IFERROR(INDEX(Listes!$F$2:$F$21,MATCH(C620,Listes!$E$2:$E$21,0)),""))</f>
        <v/>
      </c>
    </row>
    <row r="621" customFormat="false" ht="15" hidden="false" customHeight="false" outlineLevel="0" collapsed="false">
      <c r="A621" s="8"/>
      <c r="B621" s="8"/>
      <c r="C621" s="8"/>
      <c r="D621" s="8"/>
      <c r="E621" s="8"/>
      <c r="F621" s="22" t="str">
        <f aca="false">IF(C621="","",IFERROR(INDEX(Listes!$F$2:$F$21,MATCH(C621,Listes!$E$2:$E$21,0)),""))</f>
        <v/>
      </c>
    </row>
    <row r="622" customFormat="false" ht="15" hidden="false" customHeight="false" outlineLevel="0" collapsed="false">
      <c r="A622" s="8"/>
      <c r="B622" s="8"/>
      <c r="C622" s="8"/>
      <c r="D622" s="8"/>
      <c r="E622" s="8"/>
      <c r="F622" s="22" t="str">
        <f aca="false">IF(C622="","",IFERROR(INDEX(Listes!$F$2:$F$21,MATCH(C622,Listes!$E$2:$E$21,0)),""))</f>
        <v/>
      </c>
    </row>
    <row r="623" customFormat="false" ht="15" hidden="false" customHeight="false" outlineLevel="0" collapsed="false">
      <c r="A623" s="8"/>
      <c r="B623" s="8"/>
      <c r="C623" s="8"/>
      <c r="D623" s="8"/>
      <c r="E623" s="8"/>
      <c r="F623" s="22" t="str">
        <f aca="false">IF(C623="","",IFERROR(INDEX(Listes!$F$2:$F$21,MATCH(C623,Listes!$E$2:$E$21,0)),""))</f>
        <v/>
      </c>
    </row>
    <row r="624" customFormat="false" ht="15" hidden="false" customHeight="false" outlineLevel="0" collapsed="false">
      <c r="A624" s="8"/>
      <c r="B624" s="8"/>
      <c r="C624" s="8"/>
      <c r="D624" s="8"/>
      <c r="E624" s="8"/>
      <c r="F624" s="22" t="str">
        <f aca="false">IF(C624="","",IFERROR(INDEX(Listes!$F$2:$F$21,MATCH(C624,Listes!$E$2:$E$21,0)),""))</f>
        <v/>
      </c>
    </row>
    <row r="625" customFormat="false" ht="15" hidden="false" customHeight="false" outlineLevel="0" collapsed="false">
      <c r="A625" s="8"/>
      <c r="B625" s="8"/>
      <c r="C625" s="8"/>
      <c r="D625" s="8"/>
      <c r="E625" s="8"/>
      <c r="F625" s="22" t="str">
        <f aca="false">IF(C625="","",IFERROR(INDEX(Listes!$F$2:$F$21,MATCH(C625,Listes!$E$2:$E$21,0)),""))</f>
        <v/>
      </c>
    </row>
    <row r="626" customFormat="false" ht="15" hidden="false" customHeight="false" outlineLevel="0" collapsed="false">
      <c r="A626" s="8"/>
      <c r="B626" s="8"/>
      <c r="C626" s="8"/>
      <c r="D626" s="8"/>
      <c r="E626" s="8"/>
      <c r="F626" s="22" t="str">
        <f aca="false">IF(C626="","",IFERROR(INDEX(Listes!$F$2:$F$21,MATCH(C626,Listes!$E$2:$E$21,0)),""))</f>
        <v/>
      </c>
    </row>
    <row r="627" customFormat="false" ht="15" hidden="false" customHeight="false" outlineLevel="0" collapsed="false">
      <c r="A627" s="8"/>
      <c r="B627" s="8"/>
      <c r="C627" s="8"/>
      <c r="D627" s="8"/>
      <c r="E627" s="8"/>
      <c r="F627" s="22" t="str">
        <f aca="false">IF(C627="","",IFERROR(INDEX(Listes!$F$2:$F$21,MATCH(C627,Listes!$E$2:$E$21,0)),""))</f>
        <v/>
      </c>
    </row>
    <row r="628" customFormat="false" ht="15" hidden="false" customHeight="false" outlineLevel="0" collapsed="false">
      <c r="A628" s="8"/>
      <c r="B628" s="8"/>
      <c r="C628" s="8"/>
      <c r="D628" s="8"/>
      <c r="E628" s="8"/>
      <c r="F628" s="22" t="str">
        <f aca="false">IF(C628="","",IFERROR(INDEX(Listes!$F$2:$F$21,MATCH(C628,Listes!$E$2:$E$21,0)),""))</f>
        <v/>
      </c>
    </row>
    <row r="629" customFormat="false" ht="15" hidden="false" customHeight="false" outlineLevel="0" collapsed="false">
      <c r="A629" s="8"/>
      <c r="B629" s="8"/>
      <c r="C629" s="8"/>
      <c r="D629" s="8"/>
      <c r="E629" s="8"/>
      <c r="F629" s="22" t="str">
        <f aca="false">IF(C629="","",IFERROR(INDEX(Listes!$F$2:$F$21,MATCH(C629,Listes!$E$2:$E$21,0)),""))</f>
        <v/>
      </c>
    </row>
    <row r="630" customFormat="false" ht="15" hidden="false" customHeight="false" outlineLevel="0" collapsed="false">
      <c r="A630" s="8"/>
      <c r="B630" s="8"/>
      <c r="C630" s="8"/>
      <c r="D630" s="8"/>
      <c r="E630" s="8"/>
      <c r="F630" s="22" t="str">
        <f aca="false">IF(C630="","",IFERROR(INDEX(Listes!$F$2:$F$21,MATCH(C630,Listes!$E$2:$E$21,0)),""))</f>
        <v/>
      </c>
    </row>
    <row r="631" customFormat="false" ht="15" hidden="false" customHeight="false" outlineLevel="0" collapsed="false">
      <c r="A631" s="8"/>
      <c r="B631" s="8"/>
      <c r="C631" s="8"/>
      <c r="D631" s="8"/>
      <c r="E631" s="8"/>
      <c r="F631" s="22" t="str">
        <f aca="false">IF(C631="","",IFERROR(INDEX(Listes!$F$2:$F$21,MATCH(C631,Listes!$E$2:$E$21,0)),""))</f>
        <v/>
      </c>
    </row>
    <row r="632" customFormat="false" ht="15" hidden="false" customHeight="false" outlineLevel="0" collapsed="false">
      <c r="A632" s="8"/>
      <c r="B632" s="8"/>
      <c r="C632" s="8"/>
      <c r="D632" s="8"/>
      <c r="E632" s="8"/>
      <c r="F632" s="22" t="str">
        <f aca="false">IF(C632="","",IFERROR(INDEX(Listes!$F$2:$F$21,MATCH(C632,Listes!$E$2:$E$21,0)),""))</f>
        <v/>
      </c>
    </row>
    <row r="633" customFormat="false" ht="15" hidden="false" customHeight="false" outlineLevel="0" collapsed="false">
      <c r="A633" s="8"/>
      <c r="B633" s="8"/>
      <c r="C633" s="8"/>
      <c r="D633" s="8"/>
      <c r="E633" s="8"/>
      <c r="F633" s="22" t="str">
        <f aca="false">IF(C633="","",IFERROR(INDEX(Listes!$F$2:$F$21,MATCH(C633,Listes!$E$2:$E$21,0)),""))</f>
        <v/>
      </c>
    </row>
    <row r="634" customFormat="false" ht="15" hidden="false" customHeight="false" outlineLevel="0" collapsed="false">
      <c r="A634" s="8"/>
      <c r="B634" s="8"/>
      <c r="C634" s="8"/>
      <c r="D634" s="8"/>
      <c r="E634" s="8"/>
      <c r="F634" s="22" t="str">
        <f aca="false">IF(C634="","",IFERROR(INDEX(Listes!$F$2:$F$21,MATCH(C634,Listes!$E$2:$E$21,0)),""))</f>
        <v/>
      </c>
    </row>
    <row r="635" customFormat="false" ht="15" hidden="false" customHeight="false" outlineLevel="0" collapsed="false">
      <c r="A635" s="8"/>
      <c r="B635" s="8"/>
      <c r="C635" s="8"/>
      <c r="D635" s="8"/>
      <c r="E635" s="8"/>
      <c r="F635" s="22" t="str">
        <f aca="false">IF(C635="","",IFERROR(INDEX(Listes!$F$2:$F$21,MATCH(C635,Listes!$E$2:$E$21,0)),""))</f>
        <v/>
      </c>
    </row>
    <row r="636" customFormat="false" ht="15" hidden="false" customHeight="false" outlineLevel="0" collapsed="false">
      <c r="A636" s="8"/>
      <c r="B636" s="8"/>
      <c r="C636" s="8"/>
      <c r="D636" s="8"/>
      <c r="E636" s="8"/>
      <c r="F636" s="22" t="str">
        <f aca="false">IF(C636="","",IFERROR(INDEX(Listes!$F$2:$F$21,MATCH(C636,Listes!$E$2:$E$21,0)),""))</f>
        <v/>
      </c>
    </row>
    <row r="637" customFormat="false" ht="15" hidden="false" customHeight="false" outlineLevel="0" collapsed="false">
      <c r="A637" s="8"/>
      <c r="B637" s="8"/>
      <c r="C637" s="8"/>
      <c r="D637" s="8"/>
      <c r="E637" s="8"/>
      <c r="F637" s="22" t="str">
        <f aca="false">IF(C637="","",IFERROR(INDEX(Listes!$F$2:$F$21,MATCH(C637,Listes!$E$2:$E$21,0)),""))</f>
        <v/>
      </c>
    </row>
    <row r="638" customFormat="false" ht="15" hidden="false" customHeight="false" outlineLevel="0" collapsed="false">
      <c r="A638" s="8"/>
      <c r="B638" s="8"/>
      <c r="C638" s="8"/>
      <c r="D638" s="8"/>
      <c r="E638" s="8"/>
      <c r="F638" s="22" t="str">
        <f aca="false">IF(C638="","",IFERROR(INDEX(Listes!$F$2:$F$21,MATCH(C638,Listes!$E$2:$E$21,0)),""))</f>
        <v/>
      </c>
    </row>
    <row r="639" customFormat="false" ht="15" hidden="false" customHeight="false" outlineLevel="0" collapsed="false">
      <c r="A639" s="8"/>
      <c r="B639" s="8"/>
      <c r="C639" s="8"/>
      <c r="D639" s="8"/>
      <c r="E639" s="8"/>
      <c r="F639" s="22" t="str">
        <f aca="false">IF(C639="","",IFERROR(INDEX(Listes!$F$2:$F$21,MATCH(C639,Listes!$E$2:$E$21,0)),""))</f>
        <v/>
      </c>
    </row>
    <row r="640" customFormat="false" ht="15" hidden="false" customHeight="false" outlineLevel="0" collapsed="false">
      <c r="A640" s="8"/>
      <c r="B640" s="8"/>
      <c r="C640" s="8"/>
      <c r="D640" s="8"/>
      <c r="E640" s="8"/>
      <c r="F640" s="22" t="str">
        <f aca="false">IF(C640="","",IFERROR(INDEX(Listes!$F$2:$F$21,MATCH(C640,Listes!$E$2:$E$21,0)),""))</f>
        <v/>
      </c>
    </row>
    <row r="641" customFormat="false" ht="15" hidden="false" customHeight="false" outlineLevel="0" collapsed="false">
      <c r="A641" s="8"/>
      <c r="B641" s="8"/>
      <c r="C641" s="8"/>
      <c r="D641" s="8"/>
      <c r="E641" s="8"/>
      <c r="F641" s="22" t="str">
        <f aca="false">IF(C641="","",IFERROR(INDEX(Listes!$F$2:$F$21,MATCH(C641,Listes!$E$2:$E$21,0)),""))</f>
        <v/>
      </c>
    </row>
    <row r="642" customFormat="false" ht="15" hidden="false" customHeight="false" outlineLevel="0" collapsed="false">
      <c r="A642" s="8"/>
      <c r="B642" s="8"/>
      <c r="C642" s="8"/>
      <c r="D642" s="8"/>
      <c r="E642" s="8"/>
      <c r="F642" s="22" t="str">
        <f aca="false">IF(C642="","",IFERROR(INDEX(Listes!$F$2:$F$21,MATCH(C642,Listes!$E$2:$E$21,0)),""))</f>
        <v/>
      </c>
    </row>
    <row r="643" customFormat="false" ht="15" hidden="false" customHeight="false" outlineLevel="0" collapsed="false">
      <c r="A643" s="8"/>
      <c r="B643" s="8"/>
      <c r="C643" s="8"/>
      <c r="D643" s="8"/>
      <c r="E643" s="8"/>
      <c r="F643" s="22" t="str">
        <f aca="false">IF(C643="","",IFERROR(INDEX(Listes!$F$2:$F$21,MATCH(C643,Listes!$E$2:$E$21,0)),""))</f>
        <v/>
      </c>
    </row>
    <row r="644" customFormat="false" ht="15" hidden="false" customHeight="false" outlineLevel="0" collapsed="false">
      <c r="A644" s="8"/>
      <c r="B644" s="8"/>
      <c r="C644" s="8"/>
      <c r="D644" s="8"/>
      <c r="E644" s="8"/>
      <c r="F644" s="22" t="str">
        <f aca="false">IF(C644="","",IFERROR(INDEX(Listes!$F$2:$F$21,MATCH(C644,Listes!$E$2:$E$21,0)),""))</f>
        <v/>
      </c>
    </row>
    <row r="645" customFormat="false" ht="15" hidden="false" customHeight="false" outlineLevel="0" collapsed="false">
      <c r="A645" s="8"/>
      <c r="B645" s="8"/>
      <c r="C645" s="8"/>
      <c r="D645" s="8"/>
      <c r="E645" s="8"/>
      <c r="F645" s="22" t="str">
        <f aca="false">IF(C645="","",IFERROR(INDEX(Listes!$F$2:$F$21,MATCH(C645,Listes!$E$2:$E$21,0)),""))</f>
        <v/>
      </c>
    </row>
    <row r="646" customFormat="false" ht="15" hidden="false" customHeight="false" outlineLevel="0" collapsed="false">
      <c r="A646" s="8"/>
      <c r="B646" s="8"/>
      <c r="C646" s="8"/>
      <c r="D646" s="8"/>
      <c r="E646" s="8"/>
      <c r="F646" s="22" t="str">
        <f aca="false">IF(C646="","",IFERROR(INDEX(Listes!$F$2:$F$21,MATCH(C646,Listes!$E$2:$E$21,0)),""))</f>
        <v/>
      </c>
    </row>
    <row r="647" customFormat="false" ht="15" hidden="false" customHeight="false" outlineLevel="0" collapsed="false">
      <c r="A647" s="8"/>
      <c r="B647" s="8"/>
      <c r="C647" s="8"/>
      <c r="D647" s="8"/>
      <c r="E647" s="8"/>
      <c r="F647" s="22" t="str">
        <f aca="false">IF(C647="","",IFERROR(INDEX(Listes!$F$2:$F$21,MATCH(C647,Listes!$E$2:$E$21,0)),""))</f>
        <v/>
      </c>
    </row>
    <row r="648" customFormat="false" ht="15" hidden="false" customHeight="false" outlineLevel="0" collapsed="false">
      <c r="A648" s="8"/>
      <c r="B648" s="8"/>
      <c r="C648" s="8"/>
      <c r="D648" s="8"/>
      <c r="E648" s="8"/>
      <c r="F648" s="22" t="str">
        <f aca="false">IF(C648="","",IFERROR(INDEX(Listes!$F$2:$F$21,MATCH(C648,Listes!$E$2:$E$21,0)),""))</f>
        <v/>
      </c>
    </row>
    <row r="649" customFormat="false" ht="15" hidden="false" customHeight="false" outlineLevel="0" collapsed="false">
      <c r="A649" s="8"/>
      <c r="B649" s="8"/>
      <c r="C649" s="8"/>
      <c r="D649" s="8"/>
      <c r="E649" s="8"/>
      <c r="F649" s="22" t="str">
        <f aca="false">IF(C649="","",IFERROR(INDEX(Listes!$F$2:$F$21,MATCH(C649,Listes!$E$2:$E$21,0)),""))</f>
        <v/>
      </c>
    </row>
    <row r="650" customFormat="false" ht="15" hidden="false" customHeight="false" outlineLevel="0" collapsed="false">
      <c r="A650" s="8"/>
      <c r="B650" s="8"/>
      <c r="C650" s="8"/>
      <c r="D650" s="8"/>
      <c r="E650" s="8"/>
      <c r="F650" s="22" t="str">
        <f aca="false">IF(C650="","",IFERROR(INDEX(Listes!$F$2:$F$21,MATCH(C650,Listes!$E$2:$E$21,0)),""))</f>
        <v/>
      </c>
    </row>
    <row r="651" customFormat="false" ht="15" hidden="false" customHeight="false" outlineLevel="0" collapsed="false">
      <c r="A651" s="8"/>
      <c r="B651" s="8"/>
      <c r="C651" s="8"/>
      <c r="D651" s="8"/>
      <c r="E651" s="8"/>
      <c r="F651" s="22" t="str">
        <f aca="false">IF(C651="","",IFERROR(INDEX(Listes!$F$2:$F$21,MATCH(C651,Listes!$E$2:$E$21,0)),""))</f>
        <v/>
      </c>
    </row>
    <row r="652" customFormat="false" ht="15" hidden="false" customHeight="false" outlineLevel="0" collapsed="false">
      <c r="A652" s="8"/>
      <c r="B652" s="8"/>
      <c r="C652" s="8"/>
      <c r="D652" s="8"/>
      <c r="E652" s="8"/>
      <c r="F652" s="22" t="str">
        <f aca="false">IF(C652="","",IFERROR(INDEX(Listes!$F$2:$F$21,MATCH(C652,Listes!$E$2:$E$21,0)),""))</f>
        <v/>
      </c>
    </row>
    <row r="653" customFormat="false" ht="15" hidden="false" customHeight="false" outlineLevel="0" collapsed="false">
      <c r="A653" s="8"/>
      <c r="B653" s="8"/>
      <c r="C653" s="8"/>
      <c r="D653" s="8"/>
      <c r="E653" s="8"/>
      <c r="F653" s="22" t="str">
        <f aca="false">IF(C653="","",IFERROR(INDEX(Listes!$F$2:$F$21,MATCH(C653,Listes!$E$2:$E$21,0)),""))</f>
        <v/>
      </c>
    </row>
    <row r="654" customFormat="false" ht="15" hidden="false" customHeight="false" outlineLevel="0" collapsed="false">
      <c r="A654" s="8"/>
      <c r="B654" s="8"/>
      <c r="C654" s="8"/>
      <c r="D654" s="8"/>
      <c r="E654" s="8"/>
      <c r="F654" s="22" t="str">
        <f aca="false">IF(C654="","",IFERROR(INDEX(Listes!$F$2:$F$21,MATCH(C654,Listes!$E$2:$E$21,0)),""))</f>
        <v/>
      </c>
    </row>
    <row r="655" customFormat="false" ht="15" hidden="false" customHeight="false" outlineLevel="0" collapsed="false">
      <c r="A655" s="8"/>
      <c r="B655" s="8"/>
      <c r="C655" s="8"/>
      <c r="D655" s="8"/>
      <c r="E655" s="8"/>
      <c r="F655" s="22" t="str">
        <f aca="false">IF(C655="","",IFERROR(INDEX(Listes!$F$2:$F$21,MATCH(C655,Listes!$E$2:$E$21,0)),""))</f>
        <v/>
      </c>
    </row>
    <row r="656" customFormat="false" ht="15" hidden="false" customHeight="false" outlineLevel="0" collapsed="false">
      <c r="A656" s="8"/>
      <c r="B656" s="8"/>
      <c r="C656" s="8"/>
      <c r="D656" s="8"/>
      <c r="E656" s="8"/>
      <c r="F656" s="22" t="str">
        <f aca="false">IF(C656="","",IFERROR(INDEX(Listes!$F$2:$F$21,MATCH(C656,Listes!$E$2:$E$21,0)),""))</f>
        <v/>
      </c>
    </row>
    <row r="657" customFormat="false" ht="15" hidden="false" customHeight="false" outlineLevel="0" collapsed="false">
      <c r="A657" s="8"/>
      <c r="B657" s="8"/>
      <c r="C657" s="8"/>
      <c r="D657" s="8"/>
      <c r="E657" s="8"/>
      <c r="F657" s="22" t="str">
        <f aca="false">IF(C657="","",IFERROR(INDEX(Listes!$F$2:$F$21,MATCH(C657,Listes!$E$2:$E$21,0)),""))</f>
        <v/>
      </c>
    </row>
    <row r="658" customFormat="false" ht="15" hidden="false" customHeight="false" outlineLevel="0" collapsed="false">
      <c r="A658" s="8"/>
      <c r="B658" s="8"/>
      <c r="C658" s="8"/>
      <c r="D658" s="8"/>
      <c r="E658" s="8"/>
      <c r="F658" s="22" t="str">
        <f aca="false">IF(C658="","",IFERROR(INDEX(Listes!$F$2:$F$21,MATCH(C658,Listes!$E$2:$E$21,0)),""))</f>
        <v/>
      </c>
    </row>
    <row r="659" customFormat="false" ht="15" hidden="false" customHeight="false" outlineLevel="0" collapsed="false">
      <c r="A659" s="8"/>
      <c r="B659" s="8"/>
      <c r="C659" s="8"/>
      <c r="D659" s="8"/>
      <c r="E659" s="8"/>
      <c r="F659" s="22" t="str">
        <f aca="false">IF(C659="","",IFERROR(INDEX(Listes!$F$2:$F$21,MATCH(C659,Listes!$E$2:$E$21,0)),""))</f>
        <v/>
      </c>
    </row>
    <row r="660" customFormat="false" ht="15" hidden="false" customHeight="false" outlineLevel="0" collapsed="false">
      <c r="A660" s="8"/>
      <c r="B660" s="8"/>
      <c r="C660" s="8"/>
      <c r="D660" s="8"/>
      <c r="E660" s="8"/>
      <c r="F660" s="22" t="str">
        <f aca="false">IF(C660="","",IFERROR(INDEX(Listes!$F$2:$F$21,MATCH(C660,Listes!$E$2:$E$21,0)),""))</f>
        <v/>
      </c>
    </row>
    <row r="661" customFormat="false" ht="15" hidden="false" customHeight="false" outlineLevel="0" collapsed="false">
      <c r="A661" s="8"/>
      <c r="B661" s="8"/>
      <c r="C661" s="8"/>
      <c r="D661" s="8"/>
      <c r="E661" s="8"/>
      <c r="F661" s="22" t="str">
        <f aca="false">IF(C661="","",IFERROR(INDEX(Listes!$F$2:$F$21,MATCH(C661,Listes!$E$2:$E$21,0)),""))</f>
        <v/>
      </c>
    </row>
    <row r="662" customFormat="false" ht="15" hidden="false" customHeight="false" outlineLevel="0" collapsed="false">
      <c r="A662" s="8"/>
      <c r="B662" s="8"/>
      <c r="C662" s="8"/>
      <c r="D662" s="8"/>
      <c r="E662" s="8"/>
      <c r="F662" s="22" t="str">
        <f aca="false">IF(C662="","",IFERROR(INDEX(Listes!$F$2:$F$21,MATCH(C662,Listes!$E$2:$E$21,0)),""))</f>
        <v/>
      </c>
    </row>
    <row r="663" customFormat="false" ht="15" hidden="false" customHeight="false" outlineLevel="0" collapsed="false">
      <c r="A663" s="8"/>
      <c r="B663" s="8"/>
      <c r="C663" s="8"/>
      <c r="D663" s="8"/>
      <c r="E663" s="8"/>
      <c r="F663" s="22" t="str">
        <f aca="false">IF(C663="","",IFERROR(INDEX(Listes!$F$2:$F$21,MATCH(C663,Listes!$E$2:$E$21,0)),""))</f>
        <v/>
      </c>
    </row>
    <row r="664" customFormat="false" ht="15" hidden="false" customHeight="false" outlineLevel="0" collapsed="false">
      <c r="A664" s="8"/>
      <c r="B664" s="8"/>
      <c r="C664" s="8"/>
      <c r="D664" s="8"/>
      <c r="E664" s="8"/>
      <c r="F664" s="22" t="str">
        <f aca="false">IF(C664="","",IFERROR(INDEX(Listes!$F$2:$F$21,MATCH(C664,Listes!$E$2:$E$21,0)),""))</f>
        <v/>
      </c>
    </row>
    <row r="665" customFormat="false" ht="15" hidden="false" customHeight="false" outlineLevel="0" collapsed="false">
      <c r="A665" s="8"/>
      <c r="B665" s="8"/>
      <c r="C665" s="8"/>
      <c r="D665" s="8"/>
      <c r="E665" s="8"/>
      <c r="F665" s="22" t="str">
        <f aca="false">IF(C665="","",IFERROR(INDEX(Listes!$F$2:$F$21,MATCH(C665,Listes!$E$2:$E$21,0)),""))</f>
        <v/>
      </c>
    </row>
    <row r="666" customFormat="false" ht="15" hidden="false" customHeight="false" outlineLevel="0" collapsed="false">
      <c r="A666" s="8"/>
      <c r="B666" s="8"/>
      <c r="C666" s="8"/>
      <c r="D666" s="8"/>
      <c r="E666" s="8"/>
      <c r="F666" s="22" t="str">
        <f aca="false">IF(C666="","",IFERROR(INDEX(Listes!$F$2:$F$21,MATCH(C666,Listes!$E$2:$E$21,0)),""))</f>
        <v/>
      </c>
    </row>
    <row r="667" customFormat="false" ht="15" hidden="false" customHeight="false" outlineLevel="0" collapsed="false">
      <c r="A667" s="8"/>
      <c r="B667" s="8"/>
      <c r="C667" s="8"/>
      <c r="D667" s="8"/>
      <c r="E667" s="8"/>
      <c r="F667" s="22" t="str">
        <f aca="false">IF(C667="","",IFERROR(INDEX(Listes!$F$2:$F$21,MATCH(C667,Listes!$E$2:$E$21,0)),""))</f>
        <v/>
      </c>
    </row>
    <row r="668" customFormat="false" ht="15" hidden="false" customHeight="false" outlineLevel="0" collapsed="false">
      <c r="A668" s="8"/>
      <c r="B668" s="8"/>
      <c r="C668" s="8"/>
      <c r="D668" s="8"/>
      <c r="E668" s="8"/>
      <c r="F668" s="22" t="str">
        <f aca="false">IF(C668="","",IFERROR(INDEX(Listes!$F$2:$F$21,MATCH(C668,Listes!$E$2:$E$21,0)),""))</f>
        <v/>
      </c>
    </row>
    <row r="669" customFormat="false" ht="15" hidden="false" customHeight="false" outlineLevel="0" collapsed="false">
      <c r="A669" s="8"/>
      <c r="B669" s="8"/>
      <c r="C669" s="8"/>
      <c r="D669" s="8"/>
      <c r="E669" s="8"/>
      <c r="F669" s="22" t="str">
        <f aca="false">IF(C669="","",IFERROR(INDEX(Listes!$F$2:$F$21,MATCH(C669,Listes!$E$2:$E$21,0)),""))</f>
        <v/>
      </c>
    </row>
    <row r="670" customFormat="false" ht="15" hidden="false" customHeight="false" outlineLevel="0" collapsed="false">
      <c r="A670" s="8"/>
      <c r="B670" s="8"/>
      <c r="C670" s="8"/>
      <c r="D670" s="8"/>
      <c r="E670" s="8"/>
      <c r="F670" s="22" t="str">
        <f aca="false">IF(C670="","",IFERROR(INDEX(Listes!$F$2:$F$21,MATCH(C670,Listes!$E$2:$E$21,0)),""))</f>
        <v/>
      </c>
    </row>
    <row r="671" customFormat="false" ht="15" hidden="false" customHeight="false" outlineLevel="0" collapsed="false">
      <c r="A671" s="8"/>
      <c r="B671" s="8"/>
      <c r="C671" s="8"/>
      <c r="D671" s="8"/>
      <c r="E671" s="8"/>
      <c r="F671" s="22" t="str">
        <f aca="false">IF(C671="","",IFERROR(INDEX(Listes!$F$2:$F$21,MATCH(C671,Listes!$E$2:$E$21,0)),""))</f>
        <v/>
      </c>
    </row>
    <row r="672" customFormat="false" ht="15" hidden="false" customHeight="false" outlineLevel="0" collapsed="false">
      <c r="A672" s="8"/>
      <c r="B672" s="8"/>
      <c r="C672" s="8"/>
      <c r="D672" s="8"/>
      <c r="E672" s="8"/>
      <c r="F672" s="22" t="str">
        <f aca="false">IF(C672="","",IFERROR(INDEX(Listes!$F$2:$F$21,MATCH(C672,Listes!$E$2:$E$21,0)),""))</f>
        <v/>
      </c>
    </row>
    <row r="673" customFormat="false" ht="15" hidden="false" customHeight="false" outlineLevel="0" collapsed="false">
      <c r="A673" s="8"/>
      <c r="B673" s="8"/>
      <c r="C673" s="8"/>
      <c r="D673" s="8"/>
      <c r="E673" s="8"/>
      <c r="F673" s="22" t="str">
        <f aca="false">IF(C673="","",IFERROR(INDEX(Listes!$F$2:$F$21,MATCH(C673,Listes!$E$2:$E$21,0)),""))</f>
        <v/>
      </c>
    </row>
    <row r="674" customFormat="false" ht="15" hidden="false" customHeight="false" outlineLevel="0" collapsed="false">
      <c r="A674" s="8"/>
      <c r="B674" s="8"/>
      <c r="C674" s="8"/>
      <c r="D674" s="8"/>
      <c r="E674" s="8"/>
      <c r="F674" s="22" t="str">
        <f aca="false">IF(C674="","",IFERROR(INDEX(Listes!$F$2:$F$21,MATCH(C674,Listes!$E$2:$E$21,0)),""))</f>
        <v/>
      </c>
    </row>
    <row r="675" customFormat="false" ht="15" hidden="false" customHeight="false" outlineLevel="0" collapsed="false">
      <c r="A675" s="8"/>
      <c r="B675" s="8"/>
      <c r="C675" s="8"/>
      <c r="D675" s="8"/>
      <c r="E675" s="8"/>
      <c r="F675" s="22" t="str">
        <f aca="false">IF(C675="","",IFERROR(INDEX(Listes!$F$2:$F$21,MATCH(C675,Listes!$E$2:$E$21,0)),""))</f>
        <v/>
      </c>
    </row>
    <row r="676" customFormat="false" ht="15" hidden="false" customHeight="false" outlineLevel="0" collapsed="false">
      <c r="A676" s="8"/>
      <c r="B676" s="8"/>
      <c r="C676" s="8"/>
      <c r="D676" s="8"/>
      <c r="E676" s="8"/>
      <c r="F676" s="22" t="str">
        <f aca="false">IF(C676="","",IFERROR(INDEX(Listes!$F$2:$F$21,MATCH(C676,Listes!$E$2:$E$21,0)),""))</f>
        <v/>
      </c>
    </row>
    <row r="677" customFormat="false" ht="15" hidden="false" customHeight="false" outlineLevel="0" collapsed="false">
      <c r="A677" s="8"/>
      <c r="B677" s="8"/>
      <c r="C677" s="8"/>
      <c r="D677" s="8"/>
      <c r="E677" s="8"/>
      <c r="F677" s="22" t="str">
        <f aca="false">IF(C677="","",IFERROR(INDEX(Listes!$F$2:$F$21,MATCH(C677,Listes!$E$2:$E$21,0)),""))</f>
        <v/>
      </c>
    </row>
    <row r="678" customFormat="false" ht="15" hidden="false" customHeight="false" outlineLevel="0" collapsed="false">
      <c r="A678" s="8"/>
      <c r="B678" s="8"/>
      <c r="C678" s="8"/>
      <c r="D678" s="8"/>
      <c r="E678" s="8"/>
      <c r="F678" s="22" t="str">
        <f aca="false">IF(C678="","",IFERROR(INDEX(Listes!$F$2:$F$21,MATCH(C678,Listes!$E$2:$E$21,0)),""))</f>
        <v/>
      </c>
    </row>
    <row r="679" customFormat="false" ht="15" hidden="false" customHeight="false" outlineLevel="0" collapsed="false">
      <c r="A679" s="8"/>
      <c r="B679" s="8"/>
      <c r="C679" s="8"/>
      <c r="D679" s="8"/>
      <c r="E679" s="8"/>
      <c r="F679" s="22" t="str">
        <f aca="false">IF(C679="","",IFERROR(INDEX(Listes!$F$2:$F$21,MATCH(C679,Listes!$E$2:$E$21,0)),""))</f>
        <v/>
      </c>
    </row>
    <row r="680" customFormat="false" ht="15" hidden="false" customHeight="false" outlineLevel="0" collapsed="false">
      <c r="A680" s="8"/>
      <c r="B680" s="8"/>
      <c r="C680" s="8"/>
      <c r="D680" s="8"/>
      <c r="E680" s="8"/>
      <c r="F680" s="22" t="str">
        <f aca="false">IF(C680="","",IFERROR(INDEX(Listes!$F$2:$F$21,MATCH(C680,Listes!$E$2:$E$21,0)),""))</f>
        <v/>
      </c>
    </row>
    <row r="681" customFormat="false" ht="15" hidden="false" customHeight="false" outlineLevel="0" collapsed="false">
      <c r="A681" s="8"/>
      <c r="B681" s="8"/>
      <c r="C681" s="8"/>
      <c r="D681" s="8"/>
      <c r="E681" s="8"/>
      <c r="F681" s="22" t="str">
        <f aca="false">IF(C681="","",IFERROR(INDEX(Listes!$F$2:$F$21,MATCH(C681,Listes!$E$2:$E$21,0)),""))</f>
        <v/>
      </c>
    </row>
    <row r="682" customFormat="false" ht="15" hidden="false" customHeight="false" outlineLevel="0" collapsed="false">
      <c r="A682" s="8"/>
      <c r="B682" s="8"/>
      <c r="C682" s="8"/>
      <c r="D682" s="8"/>
      <c r="E682" s="8"/>
      <c r="F682" s="22" t="str">
        <f aca="false">IF(C682="","",IFERROR(INDEX(Listes!$F$2:$F$21,MATCH(C682,Listes!$E$2:$E$21,0)),""))</f>
        <v/>
      </c>
    </row>
    <row r="683" customFormat="false" ht="15" hidden="false" customHeight="false" outlineLevel="0" collapsed="false">
      <c r="A683" s="8"/>
      <c r="B683" s="8"/>
      <c r="C683" s="8"/>
      <c r="D683" s="8"/>
      <c r="E683" s="8"/>
      <c r="F683" s="22" t="str">
        <f aca="false">IF(C683="","",IFERROR(INDEX(Listes!$F$2:$F$21,MATCH(C683,Listes!$E$2:$E$21,0)),""))</f>
        <v/>
      </c>
    </row>
    <row r="684" customFormat="false" ht="15" hidden="false" customHeight="false" outlineLevel="0" collapsed="false">
      <c r="A684" s="8"/>
      <c r="B684" s="8"/>
      <c r="C684" s="8"/>
      <c r="D684" s="8"/>
      <c r="E684" s="8"/>
      <c r="F684" s="22" t="str">
        <f aca="false">IF(C684="","",IFERROR(INDEX(Listes!$F$2:$F$21,MATCH(C684,Listes!$E$2:$E$21,0)),""))</f>
        <v/>
      </c>
    </row>
    <row r="685" customFormat="false" ht="15" hidden="false" customHeight="false" outlineLevel="0" collapsed="false">
      <c r="A685" s="8"/>
      <c r="B685" s="8"/>
      <c r="C685" s="8"/>
      <c r="D685" s="8"/>
      <c r="E685" s="8"/>
      <c r="F685" s="22" t="str">
        <f aca="false">IF(C685="","",IFERROR(INDEX(Listes!$F$2:$F$21,MATCH(C685,Listes!$E$2:$E$21,0)),""))</f>
        <v/>
      </c>
    </row>
    <row r="686" customFormat="false" ht="15" hidden="false" customHeight="false" outlineLevel="0" collapsed="false">
      <c r="A686" s="8"/>
      <c r="B686" s="8"/>
      <c r="C686" s="8"/>
      <c r="D686" s="8"/>
      <c r="E686" s="8"/>
      <c r="F686" s="22" t="str">
        <f aca="false">IF(C686="","",IFERROR(INDEX(Listes!$F$2:$F$21,MATCH(C686,Listes!$E$2:$E$21,0)),""))</f>
        <v/>
      </c>
    </row>
    <row r="687" customFormat="false" ht="15" hidden="false" customHeight="false" outlineLevel="0" collapsed="false">
      <c r="A687" s="8"/>
      <c r="B687" s="8"/>
      <c r="C687" s="8"/>
      <c r="D687" s="8"/>
      <c r="E687" s="8"/>
      <c r="F687" s="22" t="str">
        <f aca="false">IF(C687="","",IFERROR(INDEX(Listes!$F$2:$F$21,MATCH(C687,Listes!$E$2:$E$21,0)),""))</f>
        <v/>
      </c>
    </row>
    <row r="688" customFormat="false" ht="15" hidden="false" customHeight="false" outlineLevel="0" collapsed="false">
      <c r="A688" s="8"/>
      <c r="B688" s="8"/>
      <c r="C688" s="8"/>
      <c r="D688" s="8"/>
      <c r="E688" s="8"/>
      <c r="F688" s="22" t="str">
        <f aca="false">IF(C688="","",IFERROR(INDEX(Listes!$F$2:$F$21,MATCH(C688,Listes!$E$2:$E$21,0)),""))</f>
        <v/>
      </c>
    </row>
    <row r="689" customFormat="false" ht="15" hidden="false" customHeight="false" outlineLevel="0" collapsed="false">
      <c r="A689" s="8"/>
      <c r="B689" s="8"/>
      <c r="C689" s="8"/>
      <c r="D689" s="8"/>
      <c r="E689" s="8"/>
      <c r="F689" s="22" t="str">
        <f aca="false">IF(C689="","",IFERROR(INDEX(Listes!$F$2:$F$21,MATCH(C689,Listes!$E$2:$E$21,0)),""))</f>
        <v/>
      </c>
    </row>
    <row r="690" customFormat="false" ht="15" hidden="false" customHeight="false" outlineLevel="0" collapsed="false">
      <c r="A690" s="8"/>
      <c r="B690" s="8"/>
      <c r="C690" s="8"/>
      <c r="D690" s="8"/>
      <c r="E690" s="8"/>
      <c r="F690" s="22" t="str">
        <f aca="false">IF(C690="","",IFERROR(INDEX(Listes!$F$2:$F$21,MATCH(C690,Listes!$E$2:$E$21,0)),""))</f>
        <v/>
      </c>
    </row>
    <row r="691" customFormat="false" ht="15" hidden="false" customHeight="false" outlineLevel="0" collapsed="false">
      <c r="A691" s="8"/>
      <c r="B691" s="8"/>
      <c r="C691" s="8"/>
      <c r="D691" s="8"/>
      <c r="E691" s="8"/>
      <c r="F691" s="22" t="str">
        <f aca="false">IF(C691="","",IFERROR(INDEX(Listes!$F$2:$F$21,MATCH(C691,Listes!$E$2:$E$21,0)),""))</f>
        <v/>
      </c>
    </row>
    <row r="692" customFormat="false" ht="15" hidden="false" customHeight="false" outlineLevel="0" collapsed="false">
      <c r="A692" s="8"/>
      <c r="B692" s="8"/>
      <c r="C692" s="8"/>
      <c r="D692" s="8"/>
      <c r="E692" s="8"/>
      <c r="F692" s="22" t="str">
        <f aca="false">IF(C692="","",IFERROR(INDEX(Listes!$F$2:$F$21,MATCH(C692,Listes!$E$2:$E$21,0)),""))</f>
        <v/>
      </c>
    </row>
    <row r="693" customFormat="false" ht="15" hidden="false" customHeight="false" outlineLevel="0" collapsed="false">
      <c r="A693" s="8"/>
      <c r="B693" s="8"/>
      <c r="C693" s="8"/>
      <c r="D693" s="8"/>
      <c r="E693" s="8"/>
      <c r="F693" s="22" t="str">
        <f aca="false">IF(C693="","",IFERROR(INDEX(Listes!$F$2:$F$21,MATCH(C693,Listes!$E$2:$E$21,0)),""))</f>
        <v/>
      </c>
    </row>
    <row r="694" customFormat="false" ht="15" hidden="false" customHeight="false" outlineLevel="0" collapsed="false">
      <c r="A694" s="8"/>
      <c r="B694" s="8"/>
      <c r="C694" s="8"/>
      <c r="D694" s="8"/>
      <c r="E694" s="8"/>
      <c r="F694" s="22" t="str">
        <f aca="false">IF(C694="","",IFERROR(INDEX(Listes!$F$2:$F$21,MATCH(C694,Listes!$E$2:$E$21,0)),""))</f>
        <v/>
      </c>
    </row>
    <row r="695" customFormat="false" ht="15" hidden="false" customHeight="false" outlineLevel="0" collapsed="false">
      <c r="A695" s="8"/>
      <c r="B695" s="8"/>
      <c r="C695" s="8"/>
      <c r="D695" s="8"/>
      <c r="E695" s="8"/>
      <c r="F695" s="22" t="str">
        <f aca="false">IF(C695="","",IFERROR(INDEX(Listes!$F$2:$F$21,MATCH(C695,Listes!$E$2:$E$21,0)),""))</f>
        <v/>
      </c>
    </row>
    <row r="696" customFormat="false" ht="15" hidden="false" customHeight="false" outlineLevel="0" collapsed="false">
      <c r="A696" s="8"/>
      <c r="B696" s="8"/>
      <c r="C696" s="8"/>
      <c r="D696" s="8"/>
      <c r="E696" s="8"/>
      <c r="F696" s="22" t="str">
        <f aca="false">IF(C696="","",IFERROR(INDEX(Listes!$F$2:$F$21,MATCH(C696,Listes!$E$2:$E$21,0)),""))</f>
        <v/>
      </c>
    </row>
    <row r="697" customFormat="false" ht="15" hidden="false" customHeight="false" outlineLevel="0" collapsed="false">
      <c r="A697" s="8"/>
      <c r="B697" s="8"/>
      <c r="C697" s="8"/>
      <c r="D697" s="8"/>
      <c r="E697" s="8"/>
      <c r="F697" s="22" t="str">
        <f aca="false">IF(C697="","",IFERROR(INDEX(Listes!$F$2:$F$21,MATCH(C697,Listes!$E$2:$E$21,0)),""))</f>
        <v/>
      </c>
    </row>
    <row r="698" customFormat="false" ht="15" hidden="false" customHeight="false" outlineLevel="0" collapsed="false">
      <c r="A698" s="8"/>
      <c r="B698" s="8"/>
      <c r="C698" s="8"/>
      <c r="D698" s="8"/>
      <c r="E698" s="8"/>
      <c r="F698" s="22" t="str">
        <f aca="false">IF(C698="","",IFERROR(INDEX(Listes!$F$2:$F$21,MATCH(C698,Listes!$E$2:$E$21,0)),""))</f>
        <v/>
      </c>
    </row>
    <row r="699" customFormat="false" ht="15" hidden="false" customHeight="false" outlineLevel="0" collapsed="false">
      <c r="A699" s="8"/>
      <c r="B699" s="8"/>
      <c r="C699" s="8"/>
      <c r="D699" s="8"/>
      <c r="E699" s="8"/>
      <c r="F699" s="22" t="str">
        <f aca="false">IF(C699="","",IFERROR(INDEX(Listes!$F$2:$F$21,MATCH(C699,Listes!$E$2:$E$21,0)),""))</f>
        <v/>
      </c>
    </row>
    <row r="700" customFormat="false" ht="15" hidden="false" customHeight="false" outlineLevel="0" collapsed="false">
      <c r="A700" s="8"/>
      <c r="B700" s="8"/>
      <c r="C700" s="8"/>
      <c r="D700" s="8"/>
      <c r="E700" s="8"/>
      <c r="F700" s="22" t="str">
        <f aca="false">IF(C700="","",IFERROR(INDEX(Listes!$F$2:$F$21,MATCH(C700,Listes!$E$2:$E$21,0)),""))</f>
        <v/>
      </c>
    </row>
    <row r="701" customFormat="false" ht="15" hidden="false" customHeight="false" outlineLevel="0" collapsed="false">
      <c r="A701" s="8"/>
      <c r="B701" s="8"/>
      <c r="C701" s="8"/>
      <c r="D701" s="8"/>
      <c r="E701" s="8"/>
      <c r="F701" s="22" t="str">
        <f aca="false">IF(C701="","",IFERROR(INDEX(Listes!$F$2:$F$21,MATCH(C701,Listes!$E$2:$E$21,0)),""))</f>
        <v/>
      </c>
    </row>
    <row r="702" customFormat="false" ht="15" hidden="false" customHeight="false" outlineLevel="0" collapsed="false">
      <c r="A702" s="8"/>
      <c r="B702" s="8"/>
      <c r="C702" s="8"/>
      <c r="D702" s="8"/>
      <c r="E702" s="8"/>
      <c r="F702" s="22" t="str">
        <f aca="false">IF(C702="","",IFERROR(INDEX(Listes!$F$2:$F$21,MATCH(C702,Listes!$E$2:$E$21,0)),""))</f>
        <v/>
      </c>
    </row>
    <row r="703" customFormat="false" ht="15" hidden="false" customHeight="false" outlineLevel="0" collapsed="false">
      <c r="A703" s="8"/>
      <c r="B703" s="8"/>
      <c r="C703" s="8"/>
      <c r="D703" s="8"/>
      <c r="E703" s="8"/>
      <c r="F703" s="22" t="str">
        <f aca="false">IF(C703="","",IFERROR(INDEX(Listes!$F$2:$F$21,MATCH(C703,Listes!$E$2:$E$21,0)),""))</f>
        <v/>
      </c>
    </row>
    <row r="704" customFormat="false" ht="15" hidden="false" customHeight="false" outlineLevel="0" collapsed="false">
      <c r="A704" s="8"/>
      <c r="B704" s="8"/>
      <c r="C704" s="8"/>
      <c r="D704" s="8"/>
      <c r="E704" s="8"/>
      <c r="F704" s="22" t="str">
        <f aca="false">IF(C704="","",IFERROR(INDEX(Listes!$F$2:$F$21,MATCH(C704,Listes!$E$2:$E$21,0)),""))</f>
        <v/>
      </c>
    </row>
    <row r="705" customFormat="false" ht="15" hidden="false" customHeight="false" outlineLevel="0" collapsed="false">
      <c r="A705" s="8"/>
      <c r="B705" s="8"/>
      <c r="C705" s="8"/>
      <c r="D705" s="8"/>
      <c r="E705" s="8"/>
      <c r="F705" s="22" t="str">
        <f aca="false">IF(C705="","",IFERROR(INDEX(Listes!$F$2:$F$21,MATCH(C705,Listes!$E$2:$E$21,0)),""))</f>
        <v/>
      </c>
    </row>
    <row r="706" customFormat="false" ht="15" hidden="false" customHeight="false" outlineLevel="0" collapsed="false">
      <c r="A706" s="8"/>
      <c r="B706" s="8"/>
      <c r="C706" s="8"/>
      <c r="D706" s="8"/>
      <c r="E706" s="8"/>
      <c r="F706" s="22" t="str">
        <f aca="false">IF(C706="","",IFERROR(INDEX(Listes!$F$2:$F$21,MATCH(C706,Listes!$E$2:$E$21,0)),""))</f>
        <v/>
      </c>
    </row>
    <row r="707" customFormat="false" ht="15" hidden="false" customHeight="false" outlineLevel="0" collapsed="false">
      <c r="A707" s="8"/>
      <c r="B707" s="8"/>
      <c r="C707" s="8"/>
      <c r="D707" s="8"/>
      <c r="E707" s="8"/>
      <c r="F707" s="22" t="str">
        <f aca="false">IF(C707="","",IFERROR(INDEX(Listes!$F$2:$F$21,MATCH(C707,Listes!$E$2:$E$21,0)),""))</f>
        <v/>
      </c>
    </row>
    <row r="708" customFormat="false" ht="15" hidden="false" customHeight="false" outlineLevel="0" collapsed="false">
      <c r="A708" s="8"/>
      <c r="B708" s="8"/>
      <c r="C708" s="8"/>
      <c r="D708" s="8"/>
      <c r="E708" s="8"/>
      <c r="F708" s="22" t="str">
        <f aca="false">IF(C708="","",IFERROR(INDEX(Listes!$F$2:$F$21,MATCH(C708,Listes!$E$2:$E$21,0)),""))</f>
        <v/>
      </c>
    </row>
    <row r="709" customFormat="false" ht="15" hidden="false" customHeight="false" outlineLevel="0" collapsed="false">
      <c r="A709" s="8"/>
      <c r="B709" s="8"/>
      <c r="C709" s="8"/>
      <c r="D709" s="8"/>
      <c r="E709" s="8"/>
      <c r="F709" s="22" t="str">
        <f aca="false">IF(C709="","",IFERROR(INDEX(Listes!$F$2:$F$21,MATCH(C709,Listes!$E$2:$E$21,0)),""))</f>
        <v/>
      </c>
    </row>
    <row r="710" customFormat="false" ht="15" hidden="false" customHeight="false" outlineLevel="0" collapsed="false">
      <c r="A710" s="8"/>
      <c r="B710" s="8"/>
      <c r="C710" s="8"/>
      <c r="D710" s="8"/>
      <c r="E710" s="8"/>
      <c r="F710" s="22" t="str">
        <f aca="false">IF(C710="","",IFERROR(INDEX(Listes!$F$2:$F$21,MATCH(C710,Listes!$E$2:$E$21,0)),""))</f>
        <v/>
      </c>
    </row>
    <row r="711" customFormat="false" ht="15" hidden="false" customHeight="false" outlineLevel="0" collapsed="false">
      <c r="A711" s="8"/>
      <c r="B711" s="8"/>
      <c r="C711" s="8"/>
      <c r="D711" s="8"/>
      <c r="E711" s="8"/>
      <c r="F711" s="22" t="str">
        <f aca="false">IF(C711="","",IFERROR(INDEX(Listes!$F$2:$F$21,MATCH(C711,Listes!$E$2:$E$21,0)),""))</f>
        <v/>
      </c>
    </row>
    <row r="712" customFormat="false" ht="15" hidden="false" customHeight="false" outlineLevel="0" collapsed="false">
      <c r="A712" s="8"/>
      <c r="B712" s="8"/>
      <c r="C712" s="8"/>
      <c r="D712" s="8"/>
      <c r="E712" s="8"/>
      <c r="F712" s="22" t="str">
        <f aca="false">IF(C712="","",IFERROR(INDEX(Listes!$F$2:$F$21,MATCH(C712,Listes!$E$2:$E$21,0)),""))</f>
        <v/>
      </c>
    </row>
    <row r="713" customFormat="false" ht="15" hidden="false" customHeight="false" outlineLevel="0" collapsed="false">
      <c r="A713" s="8"/>
      <c r="B713" s="8"/>
      <c r="C713" s="8"/>
      <c r="D713" s="8"/>
      <c r="E713" s="8"/>
      <c r="F713" s="22" t="str">
        <f aca="false">IF(C713="","",IFERROR(INDEX(Listes!$F$2:$F$21,MATCH(C713,Listes!$E$2:$E$21,0)),""))</f>
        <v/>
      </c>
    </row>
    <row r="714" customFormat="false" ht="15" hidden="false" customHeight="false" outlineLevel="0" collapsed="false">
      <c r="A714" s="8"/>
      <c r="B714" s="8"/>
      <c r="C714" s="8"/>
      <c r="D714" s="8"/>
      <c r="E714" s="8"/>
      <c r="F714" s="22" t="str">
        <f aca="false">IF(C714="","",IFERROR(INDEX(Listes!$F$2:$F$21,MATCH(C714,Listes!$E$2:$E$21,0)),""))</f>
        <v/>
      </c>
    </row>
    <row r="715" customFormat="false" ht="15" hidden="false" customHeight="false" outlineLevel="0" collapsed="false">
      <c r="A715" s="8"/>
      <c r="B715" s="8"/>
      <c r="C715" s="8"/>
      <c r="D715" s="8"/>
      <c r="E715" s="8"/>
      <c r="F715" s="22" t="str">
        <f aca="false">IF(C715="","",IFERROR(INDEX(Listes!$F$2:$F$21,MATCH(C715,Listes!$E$2:$E$21,0)),""))</f>
        <v/>
      </c>
    </row>
    <row r="716" customFormat="false" ht="15" hidden="false" customHeight="false" outlineLevel="0" collapsed="false">
      <c r="A716" s="8"/>
      <c r="B716" s="8"/>
      <c r="C716" s="8"/>
      <c r="D716" s="8"/>
      <c r="E716" s="8"/>
      <c r="F716" s="22" t="str">
        <f aca="false">IF(C716="","",IFERROR(INDEX(Listes!$F$2:$F$21,MATCH(C716,Listes!$E$2:$E$21,0)),""))</f>
        <v/>
      </c>
    </row>
    <row r="717" customFormat="false" ht="15" hidden="false" customHeight="false" outlineLevel="0" collapsed="false">
      <c r="A717" s="8"/>
      <c r="B717" s="8"/>
      <c r="C717" s="8"/>
      <c r="D717" s="8"/>
      <c r="E717" s="8"/>
      <c r="F717" s="22" t="str">
        <f aca="false">IF(C717="","",IFERROR(INDEX(Listes!$F$2:$F$21,MATCH(C717,Listes!$E$2:$E$21,0)),""))</f>
        <v/>
      </c>
    </row>
    <row r="718" customFormat="false" ht="15" hidden="false" customHeight="false" outlineLevel="0" collapsed="false">
      <c r="A718" s="8"/>
      <c r="B718" s="8"/>
      <c r="C718" s="8"/>
      <c r="D718" s="8"/>
      <c r="E718" s="8"/>
      <c r="F718" s="22" t="str">
        <f aca="false">IF(C718="","",IFERROR(INDEX(Listes!$F$2:$F$21,MATCH(C718,Listes!$E$2:$E$21,0)),""))</f>
        <v/>
      </c>
    </row>
    <row r="719" customFormat="false" ht="15" hidden="false" customHeight="false" outlineLevel="0" collapsed="false">
      <c r="A719" s="8"/>
      <c r="B719" s="8"/>
      <c r="C719" s="8"/>
      <c r="D719" s="8"/>
      <c r="E719" s="8"/>
      <c r="F719" s="22" t="str">
        <f aca="false">IF(C719="","",IFERROR(INDEX(Listes!$F$2:$F$21,MATCH(C719,Listes!$E$2:$E$21,0)),""))</f>
        <v/>
      </c>
    </row>
    <row r="720" customFormat="false" ht="15" hidden="false" customHeight="false" outlineLevel="0" collapsed="false">
      <c r="A720" s="8"/>
      <c r="B720" s="8"/>
      <c r="C720" s="8"/>
      <c r="D720" s="8"/>
      <c r="E720" s="8"/>
      <c r="F720" s="22" t="str">
        <f aca="false">IF(C720="","",IFERROR(INDEX(Listes!$F$2:$F$21,MATCH(C720,Listes!$E$2:$E$21,0)),""))</f>
        <v/>
      </c>
    </row>
    <row r="721" customFormat="false" ht="15" hidden="false" customHeight="false" outlineLevel="0" collapsed="false">
      <c r="A721" s="8"/>
      <c r="B721" s="8"/>
      <c r="C721" s="8"/>
      <c r="D721" s="8"/>
      <c r="E721" s="8"/>
      <c r="F721" s="22" t="str">
        <f aca="false">IF(C721="","",IFERROR(INDEX(Listes!$F$2:$F$21,MATCH(C721,Listes!$E$2:$E$21,0)),""))</f>
        <v/>
      </c>
    </row>
    <row r="722" customFormat="false" ht="15" hidden="false" customHeight="false" outlineLevel="0" collapsed="false">
      <c r="A722" s="8"/>
      <c r="B722" s="8"/>
      <c r="C722" s="8"/>
      <c r="D722" s="8"/>
      <c r="E722" s="8"/>
      <c r="F722" s="22" t="str">
        <f aca="false">IF(C722="","",IFERROR(INDEX(Listes!$F$2:$F$21,MATCH(C722,Listes!$E$2:$E$21,0)),""))</f>
        <v/>
      </c>
    </row>
    <row r="723" customFormat="false" ht="15" hidden="false" customHeight="false" outlineLevel="0" collapsed="false">
      <c r="A723" s="8"/>
      <c r="B723" s="8"/>
      <c r="C723" s="8"/>
      <c r="D723" s="8"/>
      <c r="E723" s="8"/>
      <c r="F723" s="22" t="str">
        <f aca="false">IF(C723="","",IFERROR(INDEX(Listes!$F$2:$F$21,MATCH(C723,Listes!$E$2:$E$21,0)),""))</f>
        <v/>
      </c>
    </row>
    <row r="724" customFormat="false" ht="15" hidden="false" customHeight="false" outlineLevel="0" collapsed="false">
      <c r="A724" s="8"/>
      <c r="B724" s="8"/>
      <c r="C724" s="8"/>
      <c r="D724" s="8"/>
      <c r="E724" s="8"/>
      <c r="F724" s="22" t="str">
        <f aca="false">IF(C724="","",IFERROR(INDEX(Listes!$F$2:$F$21,MATCH(C724,Listes!$E$2:$E$21,0)),""))</f>
        <v/>
      </c>
    </row>
    <row r="725" customFormat="false" ht="15" hidden="false" customHeight="false" outlineLevel="0" collapsed="false">
      <c r="A725" s="8"/>
      <c r="B725" s="8"/>
      <c r="C725" s="8"/>
      <c r="D725" s="8"/>
      <c r="E725" s="8"/>
      <c r="F725" s="22" t="str">
        <f aca="false">IF(C725="","",IFERROR(INDEX(Listes!$F$2:$F$21,MATCH(C725,Listes!$E$2:$E$21,0)),""))</f>
        <v/>
      </c>
    </row>
    <row r="726" customFormat="false" ht="15" hidden="false" customHeight="false" outlineLevel="0" collapsed="false">
      <c r="A726" s="8"/>
      <c r="B726" s="8"/>
      <c r="C726" s="8"/>
      <c r="D726" s="8"/>
      <c r="E726" s="8"/>
      <c r="F726" s="22" t="str">
        <f aca="false">IF(C726="","",IFERROR(INDEX(Listes!$F$2:$F$21,MATCH(C726,Listes!$E$2:$E$21,0)),""))</f>
        <v/>
      </c>
    </row>
    <row r="727" customFormat="false" ht="15" hidden="false" customHeight="false" outlineLevel="0" collapsed="false">
      <c r="A727" s="8"/>
      <c r="B727" s="8"/>
      <c r="C727" s="8"/>
      <c r="D727" s="8"/>
      <c r="E727" s="8"/>
      <c r="F727" s="22" t="str">
        <f aca="false">IF(C727="","",IFERROR(INDEX(Listes!$F$2:$F$21,MATCH(C727,Listes!$E$2:$E$21,0)),""))</f>
        <v/>
      </c>
    </row>
    <row r="728" customFormat="false" ht="15" hidden="false" customHeight="false" outlineLevel="0" collapsed="false">
      <c r="A728" s="8"/>
      <c r="B728" s="8"/>
      <c r="C728" s="8"/>
      <c r="D728" s="8"/>
      <c r="E728" s="8"/>
      <c r="F728" s="22" t="str">
        <f aca="false">IF(C728="","",IFERROR(INDEX(Listes!$F$2:$F$21,MATCH(C728,Listes!$E$2:$E$21,0)),""))</f>
        <v/>
      </c>
    </row>
    <row r="729" customFormat="false" ht="15" hidden="false" customHeight="false" outlineLevel="0" collapsed="false">
      <c r="A729" s="8"/>
      <c r="B729" s="8"/>
      <c r="C729" s="8"/>
      <c r="D729" s="8"/>
      <c r="E729" s="8"/>
      <c r="F729" s="22" t="str">
        <f aca="false">IF(C729="","",IFERROR(INDEX(Listes!$F$2:$F$21,MATCH(C729,Listes!$E$2:$E$21,0)),""))</f>
        <v/>
      </c>
    </row>
    <row r="730" customFormat="false" ht="15" hidden="false" customHeight="false" outlineLevel="0" collapsed="false">
      <c r="A730" s="8"/>
      <c r="B730" s="8"/>
      <c r="C730" s="8"/>
      <c r="D730" s="8"/>
      <c r="E730" s="8"/>
      <c r="F730" s="22" t="str">
        <f aca="false">IF(C730="","",IFERROR(INDEX(Listes!$F$2:$F$21,MATCH(C730,Listes!$E$2:$E$21,0)),""))</f>
        <v/>
      </c>
    </row>
    <row r="731" customFormat="false" ht="15" hidden="false" customHeight="false" outlineLevel="0" collapsed="false">
      <c r="A731" s="8"/>
      <c r="B731" s="8"/>
      <c r="C731" s="8"/>
      <c r="D731" s="8"/>
      <c r="E731" s="8"/>
      <c r="F731" s="22" t="str">
        <f aca="false">IF(C731="","",IFERROR(INDEX(Listes!$F$2:$F$21,MATCH(C731,Listes!$E$2:$E$21,0)),""))</f>
        <v/>
      </c>
    </row>
    <row r="732" customFormat="false" ht="15" hidden="false" customHeight="false" outlineLevel="0" collapsed="false">
      <c r="A732" s="8"/>
      <c r="B732" s="8"/>
      <c r="C732" s="8"/>
      <c r="D732" s="8"/>
      <c r="E732" s="8"/>
      <c r="F732" s="22" t="str">
        <f aca="false">IF(C732="","",IFERROR(INDEX(Listes!$F$2:$F$21,MATCH(C732,Listes!$E$2:$E$21,0)),""))</f>
        <v/>
      </c>
    </row>
    <row r="733" customFormat="false" ht="15" hidden="false" customHeight="false" outlineLevel="0" collapsed="false">
      <c r="A733" s="8"/>
      <c r="B733" s="8"/>
      <c r="C733" s="8"/>
      <c r="D733" s="8"/>
      <c r="E733" s="8"/>
      <c r="F733" s="22" t="str">
        <f aca="false">IF(C733="","",IFERROR(INDEX(Listes!$F$2:$F$21,MATCH(C733,Listes!$E$2:$E$21,0)),""))</f>
        <v/>
      </c>
    </row>
    <row r="734" customFormat="false" ht="15" hidden="false" customHeight="false" outlineLevel="0" collapsed="false">
      <c r="A734" s="8"/>
      <c r="B734" s="8"/>
      <c r="C734" s="8"/>
      <c r="D734" s="8"/>
      <c r="E734" s="8"/>
      <c r="F734" s="22" t="str">
        <f aca="false">IF(C734="","",IFERROR(INDEX(Listes!$F$2:$F$21,MATCH(C734,Listes!$E$2:$E$21,0)),""))</f>
        <v/>
      </c>
    </row>
    <row r="735" customFormat="false" ht="15" hidden="false" customHeight="false" outlineLevel="0" collapsed="false">
      <c r="A735" s="8"/>
      <c r="B735" s="8"/>
      <c r="C735" s="8"/>
      <c r="D735" s="8"/>
      <c r="E735" s="8"/>
      <c r="F735" s="22" t="str">
        <f aca="false">IF(C735="","",IFERROR(INDEX(Listes!$F$2:$F$21,MATCH(C735,Listes!$E$2:$E$21,0)),""))</f>
        <v/>
      </c>
    </row>
    <row r="736" customFormat="false" ht="15" hidden="false" customHeight="false" outlineLevel="0" collapsed="false">
      <c r="A736" s="8"/>
      <c r="B736" s="8"/>
      <c r="C736" s="8"/>
      <c r="D736" s="8"/>
      <c r="E736" s="8"/>
      <c r="F736" s="22" t="str">
        <f aca="false">IF(C736="","",IFERROR(INDEX(Listes!$F$2:$F$21,MATCH(C736,Listes!$E$2:$E$21,0)),""))</f>
        <v/>
      </c>
    </row>
    <row r="737" customFormat="false" ht="15" hidden="false" customHeight="false" outlineLevel="0" collapsed="false">
      <c r="A737" s="8"/>
      <c r="B737" s="8"/>
      <c r="C737" s="8"/>
      <c r="D737" s="8"/>
      <c r="E737" s="8"/>
      <c r="F737" s="22" t="str">
        <f aca="false">IF(C737="","",IFERROR(INDEX(Listes!$F$2:$F$21,MATCH(C737,Listes!$E$2:$E$21,0)),""))</f>
        <v/>
      </c>
    </row>
    <row r="738" customFormat="false" ht="15" hidden="false" customHeight="false" outlineLevel="0" collapsed="false">
      <c r="A738" s="8"/>
      <c r="B738" s="8"/>
      <c r="C738" s="8"/>
      <c r="D738" s="8"/>
      <c r="E738" s="8"/>
      <c r="F738" s="22" t="str">
        <f aca="false">IF(C738="","",IFERROR(INDEX(Listes!$F$2:$F$21,MATCH(C738,Listes!$E$2:$E$21,0)),""))</f>
        <v/>
      </c>
    </row>
    <row r="739" customFormat="false" ht="15" hidden="false" customHeight="false" outlineLevel="0" collapsed="false">
      <c r="A739" s="8"/>
      <c r="B739" s="8"/>
      <c r="C739" s="8"/>
      <c r="D739" s="8"/>
      <c r="E739" s="8"/>
      <c r="F739" s="22" t="str">
        <f aca="false">IF(C739="","",IFERROR(INDEX(Listes!$F$2:$F$21,MATCH(C739,Listes!$E$2:$E$21,0)),""))</f>
        <v/>
      </c>
    </row>
    <row r="740" customFormat="false" ht="15" hidden="false" customHeight="false" outlineLevel="0" collapsed="false">
      <c r="A740" s="8"/>
      <c r="B740" s="8"/>
      <c r="C740" s="8"/>
      <c r="D740" s="8"/>
      <c r="E740" s="8"/>
      <c r="F740" s="22" t="str">
        <f aca="false">IF(C740="","",IFERROR(INDEX(Listes!$F$2:$F$21,MATCH(C740,Listes!$E$2:$E$21,0)),""))</f>
        <v/>
      </c>
    </row>
    <row r="741" customFormat="false" ht="15" hidden="false" customHeight="false" outlineLevel="0" collapsed="false">
      <c r="A741" s="8"/>
      <c r="B741" s="8"/>
      <c r="C741" s="8"/>
      <c r="D741" s="8"/>
      <c r="E741" s="8"/>
      <c r="F741" s="22" t="str">
        <f aca="false">IF(C741="","",IFERROR(INDEX(Listes!$F$2:$F$21,MATCH(C741,Listes!$E$2:$E$21,0)),""))</f>
        <v/>
      </c>
    </row>
    <row r="742" customFormat="false" ht="15" hidden="false" customHeight="false" outlineLevel="0" collapsed="false">
      <c r="A742" s="8"/>
      <c r="B742" s="8"/>
      <c r="C742" s="8"/>
      <c r="D742" s="8"/>
      <c r="E742" s="8"/>
      <c r="F742" s="22" t="str">
        <f aca="false">IF(C742="","",IFERROR(INDEX(Listes!$F$2:$F$21,MATCH(C742,Listes!$E$2:$E$21,0)),""))</f>
        <v/>
      </c>
    </row>
    <row r="743" customFormat="false" ht="15" hidden="false" customHeight="false" outlineLevel="0" collapsed="false">
      <c r="A743" s="8"/>
      <c r="B743" s="8"/>
      <c r="C743" s="8"/>
      <c r="D743" s="8"/>
      <c r="E743" s="8"/>
      <c r="F743" s="22" t="str">
        <f aca="false">IF(C743="","",IFERROR(INDEX(Listes!$F$2:$F$21,MATCH(C743,Listes!$E$2:$E$21,0)),""))</f>
        <v/>
      </c>
    </row>
    <row r="744" customFormat="false" ht="15" hidden="false" customHeight="false" outlineLevel="0" collapsed="false">
      <c r="A744" s="8"/>
      <c r="B744" s="8"/>
      <c r="C744" s="8"/>
      <c r="D744" s="8"/>
      <c r="E744" s="8"/>
      <c r="F744" s="22" t="str">
        <f aca="false">IF(C744="","",IFERROR(INDEX(Listes!$F$2:$F$21,MATCH(C744,Listes!$E$2:$E$21,0)),""))</f>
        <v/>
      </c>
    </row>
    <row r="745" customFormat="false" ht="15" hidden="false" customHeight="false" outlineLevel="0" collapsed="false">
      <c r="A745" s="8"/>
      <c r="B745" s="8"/>
      <c r="C745" s="8"/>
      <c r="D745" s="8"/>
      <c r="E745" s="8"/>
      <c r="F745" s="22" t="str">
        <f aca="false">IF(C745="","",IFERROR(INDEX(Listes!$F$2:$F$21,MATCH(C745,Listes!$E$2:$E$21,0)),""))</f>
        <v/>
      </c>
    </row>
    <row r="746" customFormat="false" ht="15" hidden="false" customHeight="false" outlineLevel="0" collapsed="false">
      <c r="A746" s="8"/>
      <c r="B746" s="8"/>
      <c r="C746" s="8"/>
      <c r="D746" s="8"/>
      <c r="E746" s="8"/>
      <c r="F746" s="22" t="str">
        <f aca="false">IF(C746="","",IFERROR(INDEX(Listes!$F$2:$F$21,MATCH(C746,Listes!$E$2:$E$21,0)),""))</f>
        <v/>
      </c>
    </row>
    <row r="747" customFormat="false" ht="15" hidden="false" customHeight="false" outlineLevel="0" collapsed="false">
      <c r="A747" s="8"/>
      <c r="B747" s="8"/>
      <c r="C747" s="8"/>
      <c r="D747" s="8"/>
      <c r="E747" s="8"/>
      <c r="F747" s="22" t="str">
        <f aca="false">IF(C747="","",IFERROR(INDEX(Listes!$F$2:$F$21,MATCH(C747,Listes!$E$2:$E$21,0)),""))</f>
        <v/>
      </c>
    </row>
    <row r="748" customFormat="false" ht="15" hidden="false" customHeight="false" outlineLevel="0" collapsed="false">
      <c r="A748" s="8"/>
      <c r="B748" s="8"/>
      <c r="C748" s="8"/>
      <c r="D748" s="8"/>
      <c r="E748" s="8"/>
      <c r="F748" s="22" t="str">
        <f aca="false">IF(C748="","",IFERROR(INDEX(Listes!$F$2:$F$21,MATCH(C748,Listes!$E$2:$E$21,0)),""))</f>
        <v/>
      </c>
    </row>
    <row r="749" customFormat="false" ht="15" hidden="false" customHeight="false" outlineLevel="0" collapsed="false">
      <c r="A749" s="8"/>
      <c r="B749" s="8"/>
      <c r="C749" s="8"/>
      <c r="D749" s="8"/>
      <c r="E749" s="8"/>
      <c r="F749" s="22" t="str">
        <f aca="false">IF(C749="","",IFERROR(INDEX(Listes!$F$2:$F$21,MATCH(C749,Listes!$E$2:$E$21,0)),""))</f>
        <v/>
      </c>
    </row>
    <row r="750" customFormat="false" ht="15" hidden="false" customHeight="false" outlineLevel="0" collapsed="false">
      <c r="A750" s="8"/>
      <c r="B750" s="8"/>
      <c r="C750" s="8"/>
      <c r="D750" s="8"/>
      <c r="E750" s="8"/>
      <c r="F750" s="22" t="str">
        <f aca="false">IF(C750="","",IFERROR(INDEX(Listes!$F$2:$F$21,MATCH(C750,Listes!$E$2:$E$21,0)),""))</f>
        <v/>
      </c>
    </row>
    <row r="751" customFormat="false" ht="15" hidden="false" customHeight="false" outlineLevel="0" collapsed="false">
      <c r="A751" s="8"/>
      <c r="B751" s="8"/>
      <c r="C751" s="8"/>
      <c r="D751" s="8"/>
      <c r="E751" s="8"/>
      <c r="F751" s="22" t="str">
        <f aca="false">IF(C751="","",IFERROR(INDEX(Listes!$F$2:$F$21,MATCH(C751,Listes!$E$2:$E$21,0)),""))</f>
        <v/>
      </c>
    </row>
    <row r="752" customFormat="false" ht="15" hidden="false" customHeight="false" outlineLevel="0" collapsed="false">
      <c r="A752" s="8"/>
      <c r="B752" s="8"/>
      <c r="C752" s="8"/>
      <c r="D752" s="8"/>
      <c r="E752" s="8"/>
      <c r="F752" s="22" t="str">
        <f aca="false">IF(C752="","",IFERROR(INDEX(Listes!$F$2:$F$21,MATCH(C752,Listes!$E$2:$E$21,0)),""))</f>
        <v/>
      </c>
    </row>
    <row r="753" customFormat="false" ht="15" hidden="false" customHeight="false" outlineLevel="0" collapsed="false">
      <c r="A753" s="8"/>
      <c r="B753" s="8"/>
      <c r="C753" s="8"/>
      <c r="D753" s="8"/>
      <c r="E753" s="8"/>
      <c r="F753" s="22" t="str">
        <f aca="false">IF(C753="","",IFERROR(INDEX(Listes!$F$2:$F$21,MATCH(C753,Listes!$E$2:$E$21,0)),""))</f>
        <v/>
      </c>
    </row>
    <row r="754" customFormat="false" ht="15" hidden="false" customHeight="false" outlineLevel="0" collapsed="false">
      <c r="A754" s="8"/>
      <c r="B754" s="8"/>
      <c r="C754" s="8"/>
      <c r="D754" s="8"/>
      <c r="E754" s="8"/>
      <c r="F754" s="22" t="str">
        <f aca="false">IF(C754="","",IFERROR(INDEX(Listes!$F$2:$F$21,MATCH(C754,Listes!$E$2:$E$21,0)),""))</f>
        <v/>
      </c>
    </row>
    <row r="755" customFormat="false" ht="15" hidden="false" customHeight="false" outlineLevel="0" collapsed="false">
      <c r="A755" s="8"/>
      <c r="B755" s="8"/>
      <c r="C755" s="8"/>
      <c r="D755" s="8"/>
      <c r="E755" s="8"/>
      <c r="F755" s="22" t="str">
        <f aca="false">IF(C755="","",IFERROR(INDEX(Listes!$F$2:$F$21,MATCH(C755,Listes!$E$2:$E$21,0)),""))</f>
        <v/>
      </c>
    </row>
    <row r="756" customFormat="false" ht="15" hidden="false" customHeight="false" outlineLevel="0" collapsed="false">
      <c r="A756" s="8"/>
      <c r="B756" s="8"/>
      <c r="C756" s="8"/>
      <c r="D756" s="8"/>
      <c r="E756" s="8"/>
      <c r="F756" s="22" t="str">
        <f aca="false">IF(C756="","",IFERROR(INDEX(Listes!$F$2:$F$21,MATCH(C756,Listes!$E$2:$E$21,0)),""))</f>
        <v/>
      </c>
    </row>
    <row r="757" customFormat="false" ht="15" hidden="false" customHeight="false" outlineLevel="0" collapsed="false">
      <c r="A757" s="8"/>
      <c r="B757" s="8"/>
      <c r="C757" s="8"/>
      <c r="D757" s="8"/>
      <c r="E757" s="8"/>
      <c r="F757" s="22" t="str">
        <f aca="false">IF(C757="","",IFERROR(INDEX(Listes!$F$2:$F$21,MATCH(C757,Listes!$E$2:$E$21,0)),""))</f>
        <v/>
      </c>
    </row>
    <row r="758" customFormat="false" ht="15" hidden="false" customHeight="false" outlineLevel="0" collapsed="false">
      <c r="A758" s="8"/>
      <c r="B758" s="8"/>
      <c r="C758" s="8"/>
      <c r="D758" s="8"/>
      <c r="E758" s="8"/>
      <c r="F758" s="22" t="str">
        <f aca="false">IF(C758="","",IFERROR(INDEX(Listes!$F$2:$F$21,MATCH(C758,Listes!$E$2:$E$21,0)),""))</f>
        <v/>
      </c>
    </row>
    <row r="759" customFormat="false" ht="15" hidden="false" customHeight="false" outlineLevel="0" collapsed="false">
      <c r="A759" s="8"/>
      <c r="B759" s="8"/>
      <c r="C759" s="8"/>
      <c r="D759" s="8"/>
      <c r="E759" s="8"/>
      <c r="F759" s="22" t="str">
        <f aca="false">IF(C759="","",IFERROR(INDEX(Listes!$F$2:$F$21,MATCH(C759,Listes!$E$2:$E$21,0)),""))</f>
        <v/>
      </c>
    </row>
    <row r="760" customFormat="false" ht="15" hidden="false" customHeight="false" outlineLevel="0" collapsed="false">
      <c r="A760" s="8"/>
      <c r="B760" s="8"/>
      <c r="C760" s="8"/>
      <c r="D760" s="8"/>
      <c r="E760" s="8"/>
      <c r="F760" s="22" t="str">
        <f aca="false">IF(C760="","",IFERROR(INDEX(Listes!$F$2:$F$21,MATCH(C760,Listes!$E$2:$E$21,0)),""))</f>
        <v/>
      </c>
    </row>
    <row r="761" customFormat="false" ht="15" hidden="false" customHeight="false" outlineLevel="0" collapsed="false">
      <c r="A761" s="8"/>
      <c r="B761" s="8"/>
      <c r="C761" s="8"/>
      <c r="D761" s="8"/>
      <c r="E761" s="8"/>
      <c r="F761" s="22" t="str">
        <f aca="false">IF(C761="","",IFERROR(INDEX(Listes!$F$2:$F$21,MATCH(C761,Listes!$E$2:$E$21,0)),""))</f>
        <v/>
      </c>
    </row>
    <row r="762" customFormat="false" ht="15" hidden="false" customHeight="false" outlineLevel="0" collapsed="false">
      <c r="A762" s="8"/>
      <c r="B762" s="8"/>
      <c r="C762" s="8"/>
      <c r="D762" s="8"/>
      <c r="E762" s="8"/>
      <c r="F762" s="22" t="str">
        <f aca="false">IF(C762="","",IFERROR(INDEX(Listes!$F$2:$F$21,MATCH(C762,Listes!$E$2:$E$21,0)),""))</f>
        <v/>
      </c>
    </row>
    <row r="763" customFormat="false" ht="15" hidden="false" customHeight="false" outlineLevel="0" collapsed="false">
      <c r="A763" s="8"/>
      <c r="B763" s="8"/>
      <c r="C763" s="8"/>
      <c r="D763" s="8"/>
      <c r="E763" s="8"/>
      <c r="F763" s="22" t="str">
        <f aca="false">IF(C763="","",IFERROR(INDEX(Listes!$F$2:$F$21,MATCH(C763,Listes!$E$2:$E$21,0)),""))</f>
        <v/>
      </c>
    </row>
    <row r="764" customFormat="false" ht="15" hidden="false" customHeight="false" outlineLevel="0" collapsed="false">
      <c r="A764" s="8"/>
      <c r="B764" s="8"/>
      <c r="C764" s="8"/>
      <c r="D764" s="8"/>
      <c r="E764" s="8"/>
      <c r="F764" s="22" t="str">
        <f aca="false">IF(C764="","",IFERROR(INDEX(Listes!$F$2:$F$21,MATCH(C764,Listes!$E$2:$E$21,0)),""))</f>
        <v/>
      </c>
    </row>
    <row r="765" customFormat="false" ht="15" hidden="false" customHeight="false" outlineLevel="0" collapsed="false">
      <c r="A765" s="8"/>
      <c r="B765" s="8"/>
      <c r="C765" s="8"/>
      <c r="D765" s="8"/>
      <c r="E765" s="8"/>
      <c r="F765" s="22" t="str">
        <f aca="false">IF(C765="","",IFERROR(INDEX(Listes!$F$2:$F$21,MATCH(C765,Listes!$E$2:$E$21,0)),""))</f>
        <v/>
      </c>
    </row>
    <row r="766" customFormat="false" ht="15" hidden="false" customHeight="false" outlineLevel="0" collapsed="false">
      <c r="A766" s="8"/>
      <c r="B766" s="8"/>
      <c r="C766" s="8"/>
      <c r="D766" s="8"/>
      <c r="E766" s="8"/>
      <c r="F766" s="22" t="str">
        <f aca="false">IF(C766="","",IFERROR(INDEX(Listes!$F$2:$F$21,MATCH(C766,Listes!$E$2:$E$21,0)),""))</f>
        <v/>
      </c>
    </row>
    <row r="767" customFormat="false" ht="15" hidden="false" customHeight="false" outlineLevel="0" collapsed="false">
      <c r="A767" s="8"/>
      <c r="B767" s="8"/>
      <c r="C767" s="8"/>
      <c r="D767" s="8"/>
      <c r="E767" s="8"/>
      <c r="F767" s="22" t="str">
        <f aca="false">IF(C767="","",IFERROR(INDEX(Listes!$F$2:$F$21,MATCH(C767,Listes!$E$2:$E$21,0)),""))</f>
        <v/>
      </c>
    </row>
    <row r="768" customFormat="false" ht="15" hidden="false" customHeight="false" outlineLevel="0" collapsed="false">
      <c r="A768" s="8"/>
      <c r="B768" s="8"/>
      <c r="C768" s="8"/>
      <c r="D768" s="8"/>
      <c r="E768" s="8"/>
      <c r="F768" s="22" t="str">
        <f aca="false">IF(C768="","",IFERROR(INDEX(Listes!$F$2:$F$21,MATCH(C768,Listes!$E$2:$E$21,0)),""))</f>
        <v/>
      </c>
    </row>
    <row r="769" customFormat="false" ht="15" hidden="false" customHeight="false" outlineLevel="0" collapsed="false">
      <c r="A769" s="8"/>
      <c r="B769" s="8"/>
      <c r="C769" s="8"/>
      <c r="D769" s="8"/>
      <c r="E769" s="8"/>
      <c r="F769" s="22" t="str">
        <f aca="false">IF(C769="","",IFERROR(INDEX(Listes!$F$2:$F$21,MATCH(C769,Listes!$E$2:$E$21,0)),""))</f>
        <v/>
      </c>
    </row>
    <row r="770" customFormat="false" ht="15" hidden="false" customHeight="false" outlineLevel="0" collapsed="false">
      <c r="A770" s="8"/>
      <c r="B770" s="8"/>
      <c r="C770" s="8"/>
      <c r="D770" s="8"/>
      <c r="E770" s="8"/>
      <c r="F770" s="22" t="str">
        <f aca="false">IF(C770="","",IFERROR(INDEX(Listes!$F$2:$F$21,MATCH(C770,Listes!$E$2:$E$21,0)),""))</f>
        <v/>
      </c>
    </row>
    <row r="771" customFormat="false" ht="15" hidden="false" customHeight="false" outlineLevel="0" collapsed="false">
      <c r="A771" s="8"/>
      <c r="B771" s="8"/>
      <c r="C771" s="8"/>
      <c r="D771" s="8"/>
      <c r="E771" s="8"/>
      <c r="F771" s="22" t="str">
        <f aca="false">IF(C771="","",IFERROR(INDEX(Listes!$F$2:$F$21,MATCH(C771,Listes!$E$2:$E$21,0)),""))</f>
        <v/>
      </c>
    </row>
    <row r="772" customFormat="false" ht="15" hidden="false" customHeight="false" outlineLevel="0" collapsed="false">
      <c r="A772" s="8"/>
      <c r="B772" s="8"/>
      <c r="C772" s="8"/>
      <c r="D772" s="8"/>
      <c r="E772" s="8"/>
      <c r="F772" s="22" t="str">
        <f aca="false">IF(C772="","",IFERROR(INDEX(Listes!$F$2:$F$21,MATCH(C772,Listes!$E$2:$E$21,0)),""))</f>
        <v/>
      </c>
    </row>
    <row r="773" customFormat="false" ht="15" hidden="false" customHeight="false" outlineLevel="0" collapsed="false">
      <c r="A773" s="8"/>
      <c r="B773" s="8"/>
      <c r="C773" s="8"/>
      <c r="D773" s="8"/>
      <c r="E773" s="8"/>
      <c r="F773" s="22" t="str">
        <f aca="false">IF(C773="","",IFERROR(INDEX(Listes!$F$2:$F$21,MATCH(C773,Listes!$E$2:$E$21,0)),""))</f>
        <v/>
      </c>
    </row>
    <row r="774" customFormat="false" ht="15" hidden="false" customHeight="false" outlineLevel="0" collapsed="false">
      <c r="A774" s="8"/>
      <c r="B774" s="8"/>
      <c r="C774" s="8"/>
      <c r="D774" s="8"/>
      <c r="E774" s="8"/>
      <c r="F774" s="22" t="str">
        <f aca="false">IF(C774="","",IFERROR(INDEX(Listes!$F$2:$F$21,MATCH(C774,Listes!$E$2:$E$21,0)),""))</f>
        <v/>
      </c>
    </row>
    <row r="775" customFormat="false" ht="15" hidden="false" customHeight="false" outlineLevel="0" collapsed="false">
      <c r="A775" s="8"/>
      <c r="B775" s="8"/>
      <c r="C775" s="8"/>
      <c r="D775" s="8"/>
      <c r="E775" s="8"/>
      <c r="F775" s="22" t="str">
        <f aca="false">IF(C775="","",IFERROR(INDEX(Listes!$F$2:$F$21,MATCH(C775,Listes!$E$2:$E$21,0)),""))</f>
        <v/>
      </c>
    </row>
    <row r="776" customFormat="false" ht="15" hidden="false" customHeight="false" outlineLevel="0" collapsed="false">
      <c r="A776" s="8"/>
      <c r="B776" s="8"/>
      <c r="C776" s="8"/>
      <c r="D776" s="8"/>
      <c r="E776" s="8"/>
      <c r="F776" s="22" t="str">
        <f aca="false">IF(C776="","",IFERROR(INDEX(Listes!$F$2:$F$21,MATCH(C776,Listes!$E$2:$E$21,0)),""))</f>
        <v/>
      </c>
    </row>
    <row r="777" customFormat="false" ht="15" hidden="false" customHeight="false" outlineLevel="0" collapsed="false">
      <c r="A777" s="8"/>
      <c r="B777" s="8"/>
      <c r="C777" s="8"/>
      <c r="D777" s="8"/>
      <c r="E777" s="8"/>
      <c r="F777" s="22" t="str">
        <f aca="false">IF(C777="","",IFERROR(INDEX(Listes!$F$2:$F$21,MATCH(C777,Listes!$E$2:$E$21,0)),""))</f>
        <v/>
      </c>
    </row>
    <row r="778" customFormat="false" ht="15" hidden="false" customHeight="false" outlineLevel="0" collapsed="false">
      <c r="A778" s="8"/>
      <c r="B778" s="8"/>
      <c r="C778" s="8"/>
      <c r="D778" s="8"/>
      <c r="E778" s="8"/>
      <c r="F778" s="22" t="str">
        <f aca="false">IF(C778="","",IFERROR(INDEX(Listes!$F$2:$F$21,MATCH(C778,Listes!$E$2:$E$21,0)),""))</f>
        <v/>
      </c>
    </row>
    <row r="779" customFormat="false" ht="15" hidden="false" customHeight="false" outlineLevel="0" collapsed="false">
      <c r="A779" s="8"/>
      <c r="B779" s="8"/>
      <c r="C779" s="8"/>
      <c r="D779" s="8"/>
      <c r="E779" s="8"/>
      <c r="F779" s="22" t="str">
        <f aca="false">IF(C779="","",IFERROR(INDEX(Listes!$F$2:$F$21,MATCH(C779,Listes!$E$2:$E$21,0)),""))</f>
        <v/>
      </c>
    </row>
    <row r="780" customFormat="false" ht="15" hidden="false" customHeight="false" outlineLevel="0" collapsed="false">
      <c r="A780" s="8"/>
      <c r="B780" s="8"/>
      <c r="C780" s="8"/>
      <c r="D780" s="8"/>
      <c r="E780" s="8"/>
      <c r="F780" s="22" t="str">
        <f aca="false">IF(C780="","",IFERROR(INDEX(Listes!$F$2:$F$21,MATCH(C780,Listes!$E$2:$E$21,0)),""))</f>
        <v/>
      </c>
    </row>
    <row r="781" customFormat="false" ht="15" hidden="false" customHeight="false" outlineLevel="0" collapsed="false">
      <c r="A781" s="8"/>
      <c r="B781" s="8"/>
      <c r="C781" s="8"/>
      <c r="D781" s="8"/>
      <c r="E781" s="8"/>
      <c r="F781" s="22" t="str">
        <f aca="false">IF(C781="","",IFERROR(INDEX(Listes!$F$2:$F$21,MATCH(C781,Listes!$E$2:$E$21,0)),""))</f>
        <v/>
      </c>
    </row>
    <row r="782" customFormat="false" ht="15" hidden="false" customHeight="false" outlineLevel="0" collapsed="false">
      <c r="A782" s="8"/>
      <c r="B782" s="8"/>
      <c r="C782" s="8"/>
      <c r="D782" s="8"/>
      <c r="E782" s="8"/>
      <c r="F782" s="22" t="str">
        <f aca="false">IF(C782="","",IFERROR(INDEX(Listes!$F$2:$F$21,MATCH(C782,Listes!$E$2:$E$21,0)),""))</f>
        <v/>
      </c>
    </row>
    <row r="783" customFormat="false" ht="15" hidden="false" customHeight="false" outlineLevel="0" collapsed="false">
      <c r="A783" s="8"/>
      <c r="B783" s="8"/>
      <c r="C783" s="8"/>
      <c r="D783" s="8"/>
      <c r="E783" s="8"/>
      <c r="F783" s="22" t="str">
        <f aca="false">IF(C783="","",IFERROR(INDEX(Listes!$F$2:$F$21,MATCH(C783,Listes!$E$2:$E$21,0)),""))</f>
        <v/>
      </c>
    </row>
    <row r="784" customFormat="false" ht="15" hidden="false" customHeight="false" outlineLevel="0" collapsed="false">
      <c r="A784" s="8"/>
      <c r="B784" s="8"/>
      <c r="C784" s="8"/>
      <c r="D784" s="8"/>
      <c r="E784" s="8"/>
      <c r="F784" s="22" t="str">
        <f aca="false">IF(C784="","",IFERROR(INDEX(Listes!$F$2:$F$21,MATCH(C784,Listes!$E$2:$E$21,0)),""))</f>
        <v/>
      </c>
    </row>
    <row r="785" customFormat="false" ht="15" hidden="false" customHeight="false" outlineLevel="0" collapsed="false">
      <c r="A785" s="8"/>
      <c r="B785" s="8"/>
      <c r="C785" s="8"/>
      <c r="D785" s="8"/>
      <c r="E785" s="8"/>
      <c r="F785" s="22" t="str">
        <f aca="false">IF(C785="","",IFERROR(INDEX(Listes!$F$2:$F$21,MATCH(C785,Listes!$E$2:$E$21,0)),""))</f>
        <v/>
      </c>
    </row>
    <row r="786" customFormat="false" ht="15" hidden="false" customHeight="false" outlineLevel="0" collapsed="false">
      <c r="A786" s="8"/>
      <c r="B786" s="8"/>
      <c r="C786" s="8"/>
      <c r="D786" s="8"/>
      <c r="E786" s="8"/>
      <c r="F786" s="22" t="str">
        <f aca="false">IF(C786="","",IFERROR(INDEX(Listes!$F$2:$F$21,MATCH(C786,Listes!$E$2:$E$21,0)),""))</f>
        <v/>
      </c>
    </row>
    <row r="787" customFormat="false" ht="15" hidden="false" customHeight="false" outlineLevel="0" collapsed="false">
      <c r="A787" s="8"/>
      <c r="B787" s="8"/>
      <c r="C787" s="8"/>
      <c r="D787" s="8"/>
      <c r="E787" s="8"/>
      <c r="F787" s="22" t="str">
        <f aca="false">IF(C787="","",IFERROR(INDEX(Listes!$F$2:$F$21,MATCH(C787,Listes!$E$2:$E$21,0)),""))</f>
        <v/>
      </c>
    </row>
    <row r="788" customFormat="false" ht="15" hidden="false" customHeight="false" outlineLevel="0" collapsed="false">
      <c r="A788" s="8"/>
      <c r="B788" s="8"/>
      <c r="C788" s="8"/>
      <c r="D788" s="8"/>
      <c r="E788" s="8"/>
      <c r="F788" s="22" t="str">
        <f aca="false">IF(C788="","",IFERROR(INDEX(Listes!$F$2:$F$21,MATCH(C788,Listes!$E$2:$E$21,0)),""))</f>
        <v/>
      </c>
    </row>
    <row r="789" customFormat="false" ht="15" hidden="false" customHeight="false" outlineLevel="0" collapsed="false">
      <c r="A789" s="8"/>
      <c r="B789" s="8"/>
      <c r="C789" s="8"/>
      <c r="D789" s="8"/>
      <c r="E789" s="8"/>
      <c r="F789" s="22" t="str">
        <f aca="false">IF(C789="","",IFERROR(INDEX(Listes!$F$2:$F$21,MATCH(C789,Listes!$E$2:$E$21,0)),""))</f>
        <v/>
      </c>
    </row>
    <row r="790" customFormat="false" ht="15" hidden="false" customHeight="false" outlineLevel="0" collapsed="false">
      <c r="A790" s="8"/>
      <c r="B790" s="8"/>
      <c r="C790" s="8"/>
      <c r="D790" s="8"/>
      <c r="E790" s="8"/>
      <c r="F790" s="22" t="str">
        <f aca="false">IF(C790="","",IFERROR(INDEX(Listes!$F$2:$F$21,MATCH(C790,Listes!$E$2:$E$21,0)),""))</f>
        <v/>
      </c>
    </row>
    <row r="791" customFormat="false" ht="15" hidden="false" customHeight="false" outlineLevel="0" collapsed="false">
      <c r="A791" s="8"/>
      <c r="B791" s="8"/>
      <c r="C791" s="8"/>
      <c r="D791" s="8"/>
      <c r="E791" s="8"/>
      <c r="F791" s="22" t="str">
        <f aca="false">IF(C791="","",IFERROR(INDEX(Listes!$F$2:$F$21,MATCH(C791,Listes!$E$2:$E$21,0)),""))</f>
        <v/>
      </c>
    </row>
    <row r="792" customFormat="false" ht="15" hidden="false" customHeight="false" outlineLevel="0" collapsed="false">
      <c r="A792" s="8"/>
      <c r="B792" s="8"/>
      <c r="C792" s="8"/>
      <c r="D792" s="8"/>
      <c r="E792" s="8"/>
      <c r="F792" s="22" t="str">
        <f aca="false">IF(C792="","",IFERROR(INDEX(Listes!$F$2:$F$21,MATCH(C792,Listes!$E$2:$E$21,0)),""))</f>
        <v/>
      </c>
    </row>
    <row r="793" customFormat="false" ht="15" hidden="false" customHeight="false" outlineLevel="0" collapsed="false">
      <c r="A793" s="8"/>
      <c r="B793" s="8"/>
      <c r="C793" s="8"/>
      <c r="D793" s="8"/>
      <c r="E793" s="8"/>
      <c r="F793" s="22" t="str">
        <f aca="false">IF(C793="","",IFERROR(INDEX(Listes!$F$2:$F$21,MATCH(C793,Listes!$E$2:$E$21,0)),""))</f>
        <v/>
      </c>
    </row>
    <row r="794" customFormat="false" ht="15" hidden="false" customHeight="false" outlineLevel="0" collapsed="false">
      <c r="A794" s="8"/>
      <c r="B794" s="8"/>
      <c r="C794" s="8"/>
      <c r="D794" s="8"/>
      <c r="E794" s="8"/>
      <c r="F794" s="22" t="str">
        <f aca="false">IF(C794="","",IFERROR(INDEX(Listes!$F$2:$F$21,MATCH(C794,Listes!$E$2:$E$21,0)),""))</f>
        <v/>
      </c>
    </row>
    <row r="795" customFormat="false" ht="15" hidden="false" customHeight="false" outlineLevel="0" collapsed="false">
      <c r="A795" s="8"/>
      <c r="B795" s="8"/>
      <c r="C795" s="8"/>
      <c r="D795" s="8"/>
      <c r="E795" s="8"/>
      <c r="F795" s="22" t="str">
        <f aca="false">IF(C795="","",IFERROR(INDEX(Listes!$F$2:$F$21,MATCH(C795,Listes!$E$2:$E$21,0)),""))</f>
        <v/>
      </c>
    </row>
    <row r="796" customFormat="false" ht="15" hidden="false" customHeight="false" outlineLevel="0" collapsed="false">
      <c r="A796" s="8"/>
      <c r="B796" s="8"/>
      <c r="C796" s="8"/>
      <c r="D796" s="8"/>
      <c r="E796" s="8"/>
      <c r="F796" s="22" t="str">
        <f aca="false">IF(C796="","",IFERROR(INDEX(Listes!$F$2:$F$21,MATCH(C796,Listes!$E$2:$E$21,0)),""))</f>
        <v/>
      </c>
    </row>
    <row r="797" customFormat="false" ht="15" hidden="false" customHeight="false" outlineLevel="0" collapsed="false">
      <c r="A797" s="8"/>
      <c r="B797" s="8"/>
      <c r="C797" s="8"/>
      <c r="D797" s="8"/>
      <c r="E797" s="8"/>
      <c r="F797" s="22" t="str">
        <f aca="false">IF(C797="","",IFERROR(INDEX(Listes!$F$2:$F$21,MATCH(C797,Listes!$E$2:$E$21,0)),""))</f>
        <v/>
      </c>
    </row>
    <row r="798" customFormat="false" ht="15" hidden="false" customHeight="false" outlineLevel="0" collapsed="false">
      <c r="A798" s="8"/>
      <c r="B798" s="8"/>
      <c r="C798" s="8"/>
      <c r="D798" s="8"/>
      <c r="E798" s="8"/>
      <c r="F798" s="22" t="str">
        <f aca="false">IF(C798="","",IFERROR(INDEX(Listes!$F$2:$F$21,MATCH(C798,Listes!$E$2:$E$21,0)),""))</f>
        <v/>
      </c>
    </row>
    <row r="799" customFormat="false" ht="15" hidden="false" customHeight="false" outlineLevel="0" collapsed="false">
      <c r="A799" s="8"/>
      <c r="B799" s="8"/>
      <c r="C799" s="8"/>
      <c r="D799" s="8"/>
      <c r="E799" s="8"/>
      <c r="F799" s="22" t="str">
        <f aca="false">IF(C799="","",IFERROR(INDEX(Listes!$F$2:$F$21,MATCH(C799,Listes!$E$2:$E$21,0)),""))</f>
        <v/>
      </c>
    </row>
    <row r="800" customFormat="false" ht="15" hidden="false" customHeight="false" outlineLevel="0" collapsed="false">
      <c r="A800" s="8"/>
      <c r="B800" s="8"/>
      <c r="C800" s="8"/>
      <c r="D800" s="8"/>
      <c r="E800" s="8"/>
      <c r="F800" s="22" t="str">
        <f aca="false">IF(C800="","",IFERROR(INDEX(Listes!$F$2:$F$21,MATCH(C800,Listes!$E$2:$E$21,0)),""))</f>
        <v/>
      </c>
    </row>
    <row r="801" customFormat="false" ht="15" hidden="false" customHeight="false" outlineLevel="0" collapsed="false">
      <c r="A801" s="8"/>
      <c r="B801" s="8"/>
      <c r="C801" s="8"/>
      <c r="D801" s="8"/>
      <c r="E801" s="8"/>
      <c r="F801" s="22" t="str">
        <f aca="false">IF(C801="","",IFERROR(INDEX(Listes!$F$2:$F$21,MATCH(C801,Listes!$E$2:$E$21,0)),""))</f>
        <v/>
      </c>
    </row>
    <row r="802" customFormat="false" ht="15" hidden="false" customHeight="false" outlineLevel="0" collapsed="false">
      <c r="A802" s="8"/>
      <c r="B802" s="8"/>
      <c r="C802" s="8"/>
      <c r="D802" s="8"/>
      <c r="E802" s="8"/>
      <c r="F802" s="22" t="str">
        <f aca="false">IF(C802="","",IFERROR(INDEX(Listes!$F$2:$F$21,MATCH(C802,Listes!$E$2:$E$21,0)),""))</f>
        <v/>
      </c>
    </row>
    <row r="803" customFormat="false" ht="15" hidden="false" customHeight="false" outlineLevel="0" collapsed="false">
      <c r="A803" s="8"/>
      <c r="B803" s="8"/>
      <c r="C803" s="8"/>
      <c r="D803" s="8"/>
      <c r="E803" s="8"/>
      <c r="F803" s="22" t="str">
        <f aca="false">IF(C803="","",IFERROR(INDEX(Listes!$F$2:$F$21,MATCH(C803,Listes!$E$2:$E$21,0)),""))</f>
        <v/>
      </c>
    </row>
    <row r="804" customFormat="false" ht="15" hidden="false" customHeight="false" outlineLevel="0" collapsed="false">
      <c r="A804" s="8"/>
      <c r="B804" s="8"/>
      <c r="C804" s="8"/>
      <c r="D804" s="8"/>
      <c r="E804" s="8"/>
      <c r="F804" s="22" t="str">
        <f aca="false">IF(C804="","",IFERROR(INDEX(Listes!$F$2:$F$21,MATCH(C804,Listes!$E$2:$E$21,0)),""))</f>
        <v/>
      </c>
    </row>
    <row r="805" customFormat="false" ht="15" hidden="false" customHeight="false" outlineLevel="0" collapsed="false">
      <c r="A805" s="8"/>
      <c r="B805" s="8"/>
      <c r="C805" s="8"/>
      <c r="D805" s="8"/>
      <c r="E805" s="8"/>
      <c r="F805" s="22" t="str">
        <f aca="false">IF(C805="","",IFERROR(INDEX(Listes!$F$2:$F$21,MATCH(C805,Listes!$E$2:$E$21,0)),""))</f>
        <v/>
      </c>
    </row>
    <row r="806" customFormat="false" ht="15" hidden="false" customHeight="false" outlineLevel="0" collapsed="false">
      <c r="A806" s="8"/>
      <c r="B806" s="8"/>
      <c r="C806" s="8"/>
      <c r="D806" s="8"/>
      <c r="E806" s="8"/>
      <c r="F806" s="22" t="str">
        <f aca="false">IF(C806="","",IFERROR(INDEX(Listes!$F$2:$F$21,MATCH(C806,Listes!$E$2:$E$21,0)),""))</f>
        <v/>
      </c>
    </row>
    <row r="807" customFormat="false" ht="15" hidden="false" customHeight="false" outlineLevel="0" collapsed="false">
      <c r="A807" s="8"/>
      <c r="B807" s="8"/>
      <c r="C807" s="8"/>
      <c r="D807" s="8"/>
      <c r="E807" s="8"/>
      <c r="F807" s="22" t="str">
        <f aca="false">IF(C807="","",IFERROR(INDEX(Listes!$F$2:$F$21,MATCH(C807,Listes!$E$2:$E$21,0)),""))</f>
        <v/>
      </c>
    </row>
    <row r="808" customFormat="false" ht="15" hidden="false" customHeight="false" outlineLevel="0" collapsed="false">
      <c r="A808" s="8"/>
      <c r="B808" s="8"/>
      <c r="C808" s="8"/>
      <c r="D808" s="8"/>
      <c r="E808" s="8"/>
      <c r="F808" s="22" t="str">
        <f aca="false">IF(C808="","",IFERROR(INDEX(Listes!$F$2:$F$21,MATCH(C808,Listes!$E$2:$E$21,0)),""))</f>
        <v/>
      </c>
    </row>
    <row r="809" customFormat="false" ht="15" hidden="false" customHeight="false" outlineLevel="0" collapsed="false">
      <c r="A809" s="8"/>
      <c r="B809" s="8"/>
      <c r="C809" s="8"/>
      <c r="D809" s="8"/>
      <c r="E809" s="8"/>
      <c r="F809" s="22" t="str">
        <f aca="false">IF(C809="","",IFERROR(INDEX(Listes!$F$2:$F$21,MATCH(C809,Listes!$E$2:$E$21,0)),""))</f>
        <v/>
      </c>
    </row>
    <row r="810" customFormat="false" ht="15" hidden="false" customHeight="false" outlineLevel="0" collapsed="false">
      <c r="A810" s="8"/>
      <c r="B810" s="8"/>
      <c r="C810" s="8"/>
      <c r="D810" s="8"/>
      <c r="E810" s="8"/>
      <c r="F810" s="22" t="str">
        <f aca="false">IF(C810="","",IFERROR(INDEX(Listes!$F$2:$F$21,MATCH(C810,Listes!$E$2:$E$21,0)),""))</f>
        <v/>
      </c>
    </row>
    <row r="811" customFormat="false" ht="15" hidden="false" customHeight="false" outlineLevel="0" collapsed="false">
      <c r="A811" s="8"/>
      <c r="B811" s="8"/>
      <c r="C811" s="8"/>
      <c r="D811" s="8"/>
      <c r="E811" s="8"/>
      <c r="F811" s="22" t="str">
        <f aca="false">IF(C811="","",IFERROR(INDEX(Listes!$F$2:$F$21,MATCH(C811,Listes!$E$2:$E$21,0)),""))</f>
        <v/>
      </c>
    </row>
    <row r="812" customFormat="false" ht="15" hidden="false" customHeight="false" outlineLevel="0" collapsed="false">
      <c r="A812" s="8"/>
      <c r="B812" s="8"/>
      <c r="C812" s="8"/>
      <c r="D812" s="8"/>
      <c r="E812" s="8"/>
      <c r="F812" s="22" t="str">
        <f aca="false">IF(C812="","",IFERROR(INDEX(Listes!$F$2:$F$21,MATCH(C812,Listes!$E$2:$E$21,0)),""))</f>
        <v/>
      </c>
    </row>
    <row r="813" customFormat="false" ht="15" hidden="false" customHeight="false" outlineLevel="0" collapsed="false">
      <c r="A813" s="8"/>
      <c r="B813" s="8"/>
      <c r="C813" s="8"/>
      <c r="D813" s="8"/>
      <c r="E813" s="8"/>
      <c r="F813" s="22" t="str">
        <f aca="false">IF(C813="","",IFERROR(INDEX(Listes!$F$2:$F$21,MATCH(C813,Listes!$E$2:$E$21,0)),""))</f>
        <v/>
      </c>
    </row>
    <row r="814" customFormat="false" ht="15" hidden="false" customHeight="false" outlineLevel="0" collapsed="false">
      <c r="A814" s="8"/>
      <c r="B814" s="8"/>
      <c r="C814" s="8"/>
      <c r="D814" s="8"/>
      <c r="E814" s="8"/>
      <c r="F814" s="22" t="str">
        <f aca="false">IF(C814="","",IFERROR(INDEX(Listes!$F$2:$F$21,MATCH(C814,Listes!$E$2:$E$21,0)),""))</f>
        <v/>
      </c>
    </row>
    <row r="815" customFormat="false" ht="15" hidden="false" customHeight="false" outlineLevel="0" collapsed="false">
      <c r="A815" s="8"/>
      <c r="B815" s="8"/>
      <c r="C815" s="8"/>
      <c r="D815" s="8"/>
      <c r="E815" s="8"/>
      <c r="F815" s="22" t="str">
        <f aca="false">IF(C815="","",IFERROR(INDEX(Listes!$F$2:$F$21,MATCH(C815,Listes!$E$2:$E$21,0)),""))</f>
        <v/>
      </c>
    </row>
    <row r="816" customFormat="false" ht="15" hidden="false" customHeight="false" outlineLevel="0" collapsed="false">
      <c r="A816" s="8"/>
      <c r="B816" s="8"/>
      <c r="C816" s="8"/>
      <c r="D816" s="8"/>
      <c r="E816" s="8"/>
      <c r="F816" s="22" t="str">
        <f aca="false">IF(C816="","",IFERROR(INDEX(Listes!$F$2:$F$21,MATCH(C816,Listes!$E$2:$E$21,0)),""))</f>
        <v/>
      </c>
    </row>
    <row r="817" customFormat="false" ht="15" hidden="false" customHeight="false" outlineLevel="0" collapsed="false">
      <c r="A817" s="8"/>
      <c r="B817" s="8"/>
      <c r="C817" s="8"/>
      <c r="D817" s="8"/>
      <c r="E817" s="8"/>
      <c r="F817" s="22" t="str">
        <f aca="false">IF(C817="","",IFERROR(INDEX(Listes!$F$2:$F$21,MATCH(C817,Listes!$E$2:$E$21,0)),""))</f>
        <v/>
      </c>
    </row>
    <row r="818" customFormat="false" ht="15" hidden="false" customHeight="false" outlineLevel="0" collapsed="false">
      <c r="A818" s="8"/>
      <c r="B818" s="8"/>
      <c r="C818" s="8"/>
      <c r="D818" s="8"/>
      <c r="E818" s="8"/>
      <c r="F818" s="22" t="str">
        <f aca="false">IF(C818="","",IFERROR(INDEX(Listes!$F$2:$F$21,MATCH(C818,Listes!$E$2:$E$21,0)),""))</f>
        <v/>
      </c>
    </row>
    <row r="819" customFormat="false" ht="15" hidden="false" customHeight="false" outlineLevel="0" collapsed="false">
      <c r="A819" s="8"/>
      <c r="B819" s="8"/>
      <c r="C819" s="8"/>
      <c r="D819" s="8"/>
      <c r="E819" s="8"/>
      <c r="F819" s="22" t="str">
        <f aca="false">IF(C819="","",IFERROR(INDEX(Listes!$F$2:$F$21,MATCH(C819,Listes!$E$2:$E$21,0)),""))</f>
        <v/>
      </c>
    </row>
    <row r="820" customFormat="false" ht="15" hidden="false" customHeight="false" outlineLevel="0" collapsed="false">
      <c r="A820" s="8"/>
      <c r="B820" s="8"/>
      <c r="C820" s="8"/>
      <c r="D820" s="8"/>
      <c r="E820" s="8"/>
      <c r="F820" s="22" t="str">
        <f aca="false">IF(C820="","",IFERROR(INDEX(Listes!$F$2:$F$21,MATCH(C820,Listes!$E$2:$E$21,0)),""))</f>
        <v/>
      </c>
    </row>
    <row r="821" customFormat="false" ht="15" hidden="false" customHeight="false" outlineLevel="0" collapsed="false">
      <c r="A821" s="8"/>
      <c r="B821" s="8"/>
      <c r="C821" s="8"/>
      <c r="D821" s="8"/>
      <c r="E821" s="8"/>
      <c r="F821" s="22" t="str">
        <f aca="false">IF(C821="","",IFERROR(INDEX(Listes!$F$2:$F$21,MATCH(C821,Listes!$E$2:$E$21,0)),""))</f>
        <v/>
      </c>
    </row>
    <row r="822" customFormat="false" ht="15" hidden="false" customHeight="false" outlineLevel="0" collapsed="false">
      <c r="A822" s="8"/>
      <c r="B822" s="8"/>
      <c r="C822" s="8"/>
      <c r="D822" s="8"/>
      <c r="E822" s="8"/>
      <c r="F822" s="22" t="str">
        <f aca="false">IF(C822="","",IFERROR(INDEX(Listes!$F$2:$F$21,MATCH(C822,Listes!$E$2:$E$21,0)),""))</f>
        <v/>
      </c>
    </row>
    <row r="823" customFormat="false" ht="15" hidden="false" customHeight="false" outlineLevel="0" collapsed="false">
      <c r="A823" s="8"/>
      <c r="B823" s="8"/>
      <c r="C823" s="8"/>
      <c r="D823" s="8"/>
      <c r="E823" s="8"/>
      <c r="F823" s="22" t="str">
        <f aca="false">IF(C823="","",IFERROR(INDEX(Listes!$F$2:$F$21,MATCH(C823,Listes!$E$2:$E$21,0)),""))</f>
        <v/>
      </c>
    </row>
    <row r="824" customFormat="false" ht="15" hidden="false" customHeight="false" outlineLevel="0" collapsed="false">
      <c r="A824" s="8"/>
      <c r="B824" s="8"/>
      <c r="C824" s="8"/>
      <c r="D824" s="8"/>
      <c r="E824" s="8"/>
      <c r="F824" s="22" t="str">
        <f aca="false">IF(C824="","",IFERROR(INDEX(Listes!$F$2:$F$21,MATCH(C824,Listes!$E$2:$E$21,0)),""))</f>
        <v/>
      </c>
    </row>
    <row r="825" customFormat="false" ht="15" hidden="false" customHeight="false" outlineLevel="0" collapsed="false">
      <c r="A825" s="8"/>
      <c r="B825" s="8"/>
      <c r="C825" s="8"/>
      <c r="D825" s="8"/>
      <c r="E825" s="8"/>
      <c r="F825" s="22" t="str">
        <f aca="false">IF(C825="","",IFERROR(INDEX(Listes!$F$2:$F$21,MATCH(C825,Listes!$E$2:$E$21,0)),""))</f>
        <v/>
      </c>
    </row>
    <row r="826" customFormat="false" ht="15" hidden="false" customHeight="false" outlineLevel="0" collapsed="false">
      <c r="A826" s="8"/>
      <c r="B826" s="8"/>
      <c r="C826" s="8"/>
      <c r="D826" s="8"/>
      <c r="E826" s="8"/>
      <c r="F826" s="22" t="str">
        <f aca="false">IF(C826="","",IFERROR(INDEX(Listes!$F$2:$F$21,MATCH(C826,Listes!$E$2:$E$21,0)),""))</f>
        <v/>
      </c>
    </row>
    <row r="827" customFormat="false" ht="15" hidden="false" customHeight="false" outlineLevel="0" collapsed="false">
      <c r="A827" s="8"/>
      <c r="B827" s="8"/>
      <c r="C827" s="8"/>
      <c r="D827" s="8"/>
      <c r="E827" s="8"/>
      <c r="F827" s="22" t="str">
        <f aca="false">IF(C827="","",IFERROR(INDEX(Listes!$F$2:$F$21,MATCH(C827,Listes!$E$2:$E$21,0)),""))</f>
        <v/>
      </c>
    </row>
    <row r="828" customFormat="false" ht="15" hidden="false" customHeight="false" outlineLevel="0" collapsed="false">
      <c r="A828" s="8"/>
      <c r="B828" s="8"/>
      <c r="C828" s="8"/>
      <c r="D828" s="8"/>
      <c r="E828" s="8"/>
      <c r="F828" s="22" t="str">
        <f aca="false">IF(C828="","",IFERROR(INDEX(Listes!$F$2:$F$21,MATCH(C828,Listes!$E$2:$E$21,0)),""))</f>
        <v/>
      </c>
    </row>
    <row r="829" customFormat="false" ht="15" hidden="false" customHeight="false" outlineLevel="0" collapsed="false">
      <c r="A829" s="8"/>
      <c r="B829" s="8"/>
      <c r="C829" s="8"/>
      <c r="D829" s="8"/>
      <c r="E829" s="8"/>
      <c r="F829" s="22" t="str">
        <f aca="false">IF(C829="","",IFERROR(INDEX(Listes!$F$2:$F$21,MATCH(C829,Listes!$E$2:$E$21,0)),""))</f>
        <v/>
      </c>
    </row>
    <row r="830" customFormat="false" ht="15" hidden="false" customHeight="false" outlineLevel="0" collapsed="false">
      <c r="A830" s="8"/>
      <c r="B830" s="8"/>
      <c r="C830" s="8"/>
      <c r="D830" s="8"/>
      <c r="E830" s="8"/>
      <c r="F830" s="22" t="str">
        <f aca="false">IF(C830="","",IFERROR(INDEX(Listes!$F$2:$F$21,MATCH(C830,Listes!$E$2:$E$21,0)),""))</f>
        <v/>
      </c>
    </row>
    <row r="831" customFormat="false" ht="15" hidden="false" customHeight="false" outlineLevel="0" collapsed="false">
      <c r="A831" s="8"/>
      <c r="B831" s="8"/>
      <c r="C831" s="8"/>
      <c r="D831" s="8"/>
      <c r="E831" s="8"/>
      <c r="F831" s="22" t="str">
        <f aca="false">IF(C831="","",IFERROR(INDEX(Listes!$F$2:$F$21,MATCH(C831,Listes!$E$2:$E$21,0)),""))</f>
        <v/>
      </c>
    </row>
    <row r="832" customFormat="false" ht="15" hidden="false" customHeight="false" outlineLevel="0" collapsed="false">
      <c r="A832" s="8"/>
      <c r="B832" s="8"/>
      <c r="C832" s="8"/>
      <c r="D832" s="8"/>
      <c r="E832" s="8"/>
      <c r="F832" s="22" t="str">
        <f aca="false">IF(C832="","",IFERROR(INDEX(Listes!$F$2:$F$21,MATCH(C832,Listes!$E$2:$E$21,0)),""))</f>
        <v/>
      </c>
    </row>
    <row r="833" customFormat="false" ht="15" hidden="false" customHeight="false" outlineLevel="0" collapsed="false">
      <c r="A833" s="8"/>
      <c r="B833" s="8"/>
      <c r="C833" s="8"/>
      <c r="D833" s="8"/>
      <c r="E833" s="8"/>
      <c r="F833" s="22" t="str">
        <f aca="false">IF(C833="","",IFERROR(INDEX(Listes!$F$2:$F$21,MATCH(C833,Listes!$E$2:$E$21,0)),""))</f>
        <v/>
      </c>
    </row>
    <row r="834" customFormat="false" ht="15" hidden="false" customHeight="false" outlineLevel="0" collapsed="false">
      <c r="A834" s="8"/>
      <c r="B834" s="8"/>
      <c r="C834" s="8"/>
      <c r="D834" s="8"/>
      <c r="E834" s="8"/>
      <c r="F834" s="22" t="str">
        <f aca="false">IF(C834="","",IFERROR(INDEX(Listes!$F$2:$F$21,MATCH(C834,Listes!$E$2:$E$21,0)),""))</f>
        <v/>
      </c>
    </row>
    <row r="835" customFormat="false" ht="15" hidden="false" customHeight="false" outlineLevel="0" collapsed="false">
      <c r="A835" s="8"/>
      <c r="B835" s="8"/>
      <c r="C835" s="8"/>
      <c r="D835" s="8"/>
      <c r="E835" s="8"/>
      <c r="F835" s="22" t="str">
        <f aca="false">IF(C835="","",IFERROR(INDEX(Listes!$F$2:$F$21,MATCH(C835,Listes!$E$2:$E$21,0)),""))</f>
        <v/>
      </c>
    </row>
    <row r="836" customFormat="false" ht="15" hidden="false" customHeight="false" outlineLevel="0" collapsed="false">
      <c r="A836" s="8"/>
      <c r="B836" s="8"/>
      <c r="C836" s="8"/>
      <c r="D836" s="8"/>
      <c r="E836" s="8"/>
      <c r="F836" s="22" t="str">
        <f aca="false">IF(C836="","",IFERROR(INDEX(Listes!$F$2:$F$21,MATCH(C836,Listes!$E$2:$E$21,0)),""))</f>
        <v/>
      </c>
    </row>
    <row r="837" customFormat="false" ht="15" hidden="false" customHeight="false" outlineLevel="0" collapsed="false">
      <c r="A837" s="8"/>
      <c r="B837" s="8"/>
      <c r="C837" s="8"/>
      <c r="D837" s="8"/>
      <c r="E837" s="8"/>
      <c r="F837" s="22" t="str">
        <f aca="false">IF(C837="","",IFERROR(INDEX(Listes!$F$2:$F$21,MATCH(C837,Listes!$E$2:$E$21,0)),""))</f>
        <v/>
      </c>
    </row>
    <row r="838" customFormat="false" ht="15" hidden="false" customHeight="false" outlineLevel="0" collapsed="false">
      <c r="A838" s="8"/>
      <c r="B838" s="8"/>
      <c r="C838" s="8"/>
      <c r="D838" s="8"/>
      <c r="E838" s="8"/>
      <c r="F838" s="22" t="str">
        <f aca="false">IF(C838="","",IFERROR(INDEX(Listes!$F$2:$F$21,MATCH(C838,Listes!$E$2:$E$21,0)),""))</f>
        <v/>
      </c>
    </row>
    <row r="839" customFormat="false" ht="15" hidden="false" customHeight="false" outlineLevel="0" collapsed="false">
      <c r="A839" s="8"/>
      <c r="B839" s="8"/>
      <c r="C839" s="8"/>
      <c r="D839" s="8"/>
      <c r="E839" s="8"/>
      <c r="F839" s="22" t="str">
        <f aca="false">IF(C839="","",IFERROR(INDEX(Listes!$F$2:$F$21,MATCH(C839,Listes!$E$2:$E$21,0)),""))</f>
        <v/>
      </c>
    </row>
    <row r="840" customFormat="false" ht="15" hidden="false" customHeight="false" outlineLevel="0" collapsed="false">
      <c r="A840" s="8"/>
      <c r="B840" s="8"/>
      <c r="C840" s="8"/>
      <c r="D840" s="8"/>
      <c r="E840" s="8"/>
      <c r="F840" s="22" t="str">
        <f aca="false">IF(C840="","",IFERROR(INDEX(Listes!$F$2:$F$21,MATCH(C840,Listes!$E$2:$E$21,0)),""))</f>
        <v/>
      </c>
    </row>
    <row r="841" customFormat="false" ht="15" hidden="false" customHeight="false" outlineLevel="0" collapsed="false">
      <c r="A841" s="8"/>
      <c r="B841" s="8"/>
      <c r="C841" s="8"/>
      <c r="D841" s="8"/>
      <c r="E841" s="8"/>
      <c r="F841" s="22" t="str">
        <f aca="false">IF(C841="","",IFERROR(INDEX(Listes!$F$2:$F$21,MATCH(C841,Listes!$E$2:$E$21,0)),""))</f>
        <v/>
      </c>
    </row>
    <row r="842" customFormat="false" ht="15" hidden="false" customHeight="false" outlineLevel="0" collapsed="false">
      <c r="A842" s="8"/>
      <c r="B842" s="8"/>
      <c r="C842" s="8"/>
      <c r="D842" s="8"/>
      <c r="E842" s="8"/>
      <c r="F842" s="22" t="str">
        <f aca="false">IF(C842="","",IFERROR(INDEX(Listes!$F$2:$F$21,MATCH(C842,Listes!$E$2:$E$21,0)),""))</f>
        <v/>
      </c>
    </row>
    <row r="843" customFormat="false" ht="15" hidden="false" customHeight="false" outlineLevel="0" collapsed="false">
      <c r="A843" s="8"/>
      <c r="B843" s="8"/>
      <c r="C843" s="8"/>
      <c r="D843" s="8"/>
      <c r="E843" s="8"/>
      <c r="F843" s="22" t="str">
        <f aca="false">IF(C843="","",IFERROR(INDEX(Listes!$F$2:$F$21,MATCH(C843,Listes!$E$2:$E$21,0)),""))</f>
        <v/>
      </c>
    </row>
    <row r="844" customFormat="false" ht="15" hidden="false" customHeight="false" outlineLevel="0" collapsed="false">
      <c r="A844" s="8"/>
      <c r="B844" s="8"/>
      <c r="C844" s="8"/>
      <c r="D844" s="8"/>
      <c r="E844" s="8"/>
      <c r="F844" s="22" t="str">
        <f aca="false">IF(C844="","",IFERROR(INDEX(Listes!$F$2:$F$21,MATCH(C844,Listes!$E$2:$E$21,0)),""))</f>
        <v/>
      </c>
    </row>
    <row r="845" customFormat="false" ht="15" hidden="false" customHeight="false" outlineLevel="0" collapsed="false">
      <c r="A845" s="8"/>
      <c r="B845" s="8"/>
      <c r="C845" s="8"/>
      <c r="D845" s="8"/>
      <c r="E845" s="8"/>
      <c r="F845" s="22" t="str">
        <f aca="false">IF(C845="","",IFERROR(INDEX(Listes!$F$2:$F$21,MATCH(C845,Listes!$E$2:$E$21,0)),""))</f>
        <v/>
      </c>
    </row>
    <row r="846" customFormat="false" ht="15" hidden="false" customHeight="false" outlineLevel="0" collapsed="false">
      <c r="A846" s="8"/>
      <c r="B846" s="8"/>
      <c r="C846" s="8"/>
      <c r="D846" s="8"/>
      <c r="E846" s="8"/>
      <c r="F846" s="22" t="str">
        <f aca="false">IF(C846="","",IFERROR(INDEX(Listes!$F$2:$F$21,MATCH(C846,Listes!$E$2:$E$21,0)),""))</f>
        <v/>
      </c>
    </row>
    <row r="847" customFormat="false" ht="15" hidden="false" customHeight="false" outlineLevel="0" collapsed="false">
      <c r="A847" s="8"/>
      <c r="B847" s="8"/>
      <c r="C847" s="8"/>
      <c r="D847" s="8"/>
      <c r="E847" s="8"/>
      <c r="F847" s="22" t="str">
        <f aca="false">IF(C847="","",IFERROR(INDEX(Listes!$F$2:$F$21,MATCH(C847,Listes!$E$2:$E$21,0)),""))</f>
        <v/>
      </c>
    </row>
    <row r="848" customFormat="false" ht="15" hidden="false" customHeight="false" outlineLevel="0" collapsed="false">
      <c r="A848" s="8"/>
      <c r="B848" s="8"/>
      <c r="C848" s="8"/>
      <c r="D848" s="8"/>
      <c r="E848" s="8"/>
      <c r="F848" s="22" t="str">
        <f aca="false">IF(C848="","",IFERROR(INDEX(Listes!$F$2:$F$21,MATCH(C848,Listes!$E$2:$E$21,0)),""))</f>
        <v/>
      </c>
    </row>
    <row r="849" customFormat="false" ht="15" hidden="false" customHeight="false" outlineLevel="0" collapsed="false">
      <c r="A849" s="8"/>
      <c r="B849" s="8"/>
      <c r="C849" s="8"/>
      <c r="D849" s="8"/>
      <c r="E849" s="8"/>
      <c r="F849" s="22" t="str">
        <f aca="false">IF(C849="","",IFERROR(INDEX(Listes!$F$2:$F$21,MATCH(C849,Listes!$E$2:$E$21,0)),""))</f>
        <v/>
      </c>
    </row>
    <row r="850" customFormat="false" ht="15" hidden="false" customHeight="false" outlineLevel="0" collapsed="false">
      <c r="A850" s="8"/>
      <c r="B850" s="8"/>
      <c r="C850" s="8"/>
      <c r="D850" s="8"/>
      <c r="E850" s="8"/>
      <c r="F850" s="22" t="str">
        <f aca="false">IF(C850="","",IFERROR(INDEX(Listes!$F$2:$F$21,MATCH(C850,Listes!$E$2:$E$21,0)),""))</f>
        <v/>
      </c>
    </row>
    <row r="851" customFormat="false" ht="15" hidden="false" customHeight="false" outlineLevel="0" collapsed="false">
      <c r="A851" s="8"/>
      <c r="B851" s="8"/>
      <c r="C851" s="8"/>
      <c r="D851" s="8"/>
      <c r="E851" s="8"/>
      <c r="F851" s="22" t="str">
        <f aca="false">IF(C851="","",IFERROR(INDEX(Listes!$F$2:$F$21,MATCH(C851,Listes!$E$2:$E$21,0)),""))</f>
        <v/>
      </c>
    </row>
    <row r="852" customFormat="false" ht="15" hidden="false" customHeight="false" outlineLevel="0" collapsed="false">
      <c r="A852" s="8"/>
      <c r="B852" s="8"/>
      <c r="C852" s="8"/>
      <c r="D852" s="8"/>
      <c r="E852" s="8"/>
      <c r="F852" s="22" t="str">
        <f aca="false">IF(C852="","",IFERROR(INDEX(Listes!$F$2:$F$21,MATCH(C852,Listes!$E$2:$E$21,0)),""))</f>
        <v/>
      </c>
    </row>
    <row r="853" customFormat="false" ht="15" hidden="false" customHeight="false" outlineLevel="0" collapsed="false">
      <c r="A853" s="8"/>
      <c r="B853" s="8"/>
      <c r="C853" s="8"/>
      <c r="D853" s="8"/>
      <c r="E853" s="8"/>
      <c r="F853" s="22" t="str">
        <f aca="false">IF(C853="","",IFERROR(INDEX(Listes!$F$2:$F$21,MATCH(C853,Listes!$E$2:$E$21,0)),""))</f>
        <v/>
      </c>
    </row>
    <row r="854" customFormat="false" ht="15" hidden="false" customHeight="false" outlineLevel="0" collapsed="false">
      <c r="A854" s="8"/>
      <c r="B854" s="8"/>
      <c r="C854" s="8"/>
      <c r="D854" s="8"/>
      <c r="E854" s="8"/>
      <c r="F854" s="22" t="str">
        <f aca="false">IF(C854="","",IFERROR(INDEX(Listes!$F$2:$F$21,MATCH(C854,Listes!$E$2:$E$21,0)),""))</f>
        <v/>
      </c>
    </row>
    <row r="855" customFormat="false" ht="15" hidden="false" customHeight="false" outlineLevel="0" collapsed="false">
      <c r="A855" s="8"/>
      <c r="B855" s="8"/>
      <c r="C855" s="8"/>
      <c r="D855" s="8"/>
      <c r="E855" s="8"/>
      <c r="F855" s="22" t="str">
        <f aca="false">IF(C855="","",IFERROR(INDEX(Listes!$F$2:$F$21,MATCH(C855,Listes!$E$2:$E$21,0)),""))</f>
        <v/>
      </c>
    </row>
    <row r="856" customFormat="false" ht="15" hidden="false" customHeight="false" outlineLevel="0" collapsed="false">
      <c r="A856" s="8"/>
      <c r="B856" s="8"/>
      <c r="C856" s="8"/>
      <c r="D856" s="8"/>
      <c r="E856" s="8"/>
      <c r="F856" s="22" t="str">
        <f aca="false">IF(C856="","",IFERROR(INDEX(Listes!$F$2:$F$21,MATCH(C856,Listes!$E$2:$E$21,0)),""))</f>
        <v/>
      </c>
    </row>
    <row r="857" customFormat="false" ht="15" hidden="false" customHeight="false" outlineLevel="0" collapsed="false">
      <c r="A857" s="8"/>
      <c r="B857" s="8"/>
      <c r="C857" s="8"/>
      <c r="D857" s="8"/>
      <c r="E857" s="8"/>
      <c r="F857" s="22" t="str">
        <f aca="false">IF(C857="","",IFERROR(INDEX(Listes!$F$2:$F$21,MATCH(C857,Listes!$E$2:$E$21,0)),""))</f>
        <v/>
      </c>
    </row>
    <row r="858" customFormat="false" ht="15" hidden="false" customHeight="false" outlineLevel="0" collapsed="false">
      <c r="A858" s="8"/>
      <c r="B858" s="8"/>
      <c r="C858" s="8"/>
      <c r="D858" s="8"/>
      <c r="E858" s="8"/>
      <c r="F858" s="22" t="str">
        <f aca="false">IF(C858="","",IFERROR(INDEX(Listes!$F$2:$F$21,MATCH(C858,Listes!$E$2:$E$21,0)),""))</f>
        <v/>
      </c>
    </row>
    <row r="859" customFormat="false" ht="15" hidden="false" customHeight="false" outlineLevel="0" collapsed="false">
      <c r="A859" s="8"/>
      <c r="B859" s="8"/>
      <c r="C859" s="8"/>
      <c r="D859" s="8"/>
      <c r="E859" s="8"/>
      <c r="F859" s="22" t="str">
        <f aca="false">IF(C859="","",IFERROR(INDEX(Listes!$F$2:$F$21,MATCH(C859,Listes!$E$2:$E$21,0)),""))</f>
        <v/>
      </c>
    </row>
    <row r="860" customFormat="false" ht="15" hidden="false" customHeight="false" outlineLevel="0" collapsed="false">
      <c r="A860" s="8"/>
      <c r="B860" s="8"/>
      <c r="C860" s="8"/>
      <c r="D860" s="8"/>
      <c r="E860" s="8"/>
      <c r="F860" s="22" t="str">
        <f aca="false">IF(C860="","",IFERROR(INDEX(Listes!$F$2:$F$21,MATCH(C860,Listes!$E$2:$E$21,0)),""))</f>
        <v/>
      </c>
    </row>
    <row r="861" customFormat="false" ht="15" hidden="false" customHeight="false" outlineLevel="0" collapsed="false">
      <c r="A861" s="8"/>
      <c r="B861" s="8"/>
      <c r="C861" s="8"/>
      <c r="D861" s="8"/>
      <c r="E861" s="8"/>
      <c r="F861" s="22" t="str">
        <f aca="false">IF(C861="","",IFERROR(INDEX(Listes!$F$2:$F$21,MATCH(C861,Listes!$E$2:$E$21,0)),""))</f>
        <v/>
      </c>
    </row>
    <row r="862" customFormat="false" ht="15" hidden="false" customHeight="false" outlineLevel="0" collapsed="false">
      <c r="A862" s="8"/>
      <c r="B862" s="8"/>
      <c r="C862" s="8"/>
      <c r="D862" s="8"/>
      <c r="E862" s="8"/>
      <c r="F862" s="22" t="str">
        <f aca="false">IF(C862="","",IFERROR(INDEX(Listes!$F$2:$F$21,MATCH(C862,Listes!$E$2:$E$21,0)),""))</f>
        <v/>
      </c>
    </row>
    <row r="863" customFormat="false" ht="15" hidden="false" customHeight="false" outlineLevel="0" collapsed="false">
      <c r="A863" s="8"/>
      <c r="B863" s="8"/>
      <c r="C863" s="8"/>
      <c r="D863" s="8"/>
      <c r="E863" s="8"/>
      <c r="F863" s="22" t="str">
        <f aca="false">IF(C863="","",IFERROR(INDEX(Listes!$F$2:$F$21,MATCH(C863,Listes!$E$2:$E$21,0)),""))</f>
        <v/>
      </c>
    </row>
    <row r="864" customFormat="false" ht="15" hidden="false" customHeight="false" outlineLevel="0" collapsed="false">
      <c r="A864" s="8"/>
      <c r="B864" s="8"/>
      <c r="C864" s="8"/>
      <c r="D864" s="8"/>
      <c r="E864" s="8"/>
      <c r="F864" s="22" t="str">
        <f aca="false">IF(C864="","",IFERROR(INDEX(Listes!$F$2:$F$21,MATCH(C864,Listes!$E$2:$E$21,0)),""))</f>
        <v/>
      </c>
    </row>
    <row r="865" customFormat="false" ht="15" hidden="false" customHeight="false" outlineLevel="0" collapsed="false">
      <c r="A865" s="8"/>
      <c r="B865" s="8"/>
      <c r="C865" s="8"/>
      <c r="D865" s="8"/>
      <c r="E865" s="8"/>
      <c r="F865" s="22" t="str">
        <f aca="false">IF(C865="","",IFERROR(INDEX(Listes!$F$2:$F$21,MATCH(C865,Listes!$E$2:$E$21,0)),""))</f>
        <v/>
      </c>
    </row>
    <row r="866" customFormat="false" ht="15" hidden="false" customHeight="false" outlineLevel="0" collapsed="false">
      <c r="A866" s="8"/>
      <c r="B866" s="8"/>
      <c r="C866" s="8"/>
      <c r="D866" s="8"/>
      <c r="E866" s="8"/>
      <c r="F866" s="22" t="str">
        <f aca="false">IF(C866="","",IFERROR(INDEX(Listes!$F$2:$F$21,MATCH(C866,Listes!$E$2:$E$21,0)),""))</f>
        <v/>
      </c>
    </row>
    <row r="867" customFormat="false" ht="15" hidden="false" customHeight="false" outlineLevel="0" collapsed="false">
      <c r="A867" s="8"/>
      <c r="B867" s="8"/>
      <c r="C867" s="8"/>
      <c r="D867" s="8"/>
      <c r="E867" s="8"/>
      <c r="F867" s="22" t="str">
        <f aca="false">IF(C867="","",IFERROR(INDEX(Listes!$F$2:$F$21,MATCH(C867,Listes!$E$2:$E$21,0)),""))</f>
        <v/>
      </c>
    </row>
    <row r="868" customFormat="false" ht="15" hidden="false" customHeight="false" outlineLevel="0" collapsed="false">
      <c r="A868" s="8"/>
      <c r="B868" s="8"/>
      <c r="C868" s="8"/>
      <c r="D868" s="8"/>
      <c r="E868" s="8"/>
      <c r="F868" s="22" t="str">
        <f aca="false">IF(C868="","",IFERROR(INDEX(Listes!$F$2:$F$21,MATCH(C868,Listes!$E$2:$E$21,0)),""))</f>
        <v/>
      </c>
    </row>
    <row r="869" customFormat="false" ht="15" hidden="false" customHeight="false" outlineLevel="0" collapsed="false">
      <c r="A869" s="8"/>
      <c r="B869" s="8"/>
      <c r="C869" s="8"/>
      <c r="D869" s="8"/>
      <c r="E869" s="8"/>
      <c r="F869" s="22" t="str">
        <f aca="false">IF(C869="","",IFERROR(INDEX(Listes!$F$2:$F$21,MATCH(C869,Listes!$E$2:$E$21,0)),""))</f>
        <v/>
      </c>
    </row>
    <row r="870" customFormat="false" ht="15" hidden="false" customHeight="false" outlineLevel="0" collapsed="false">
      <c r="A870" s="8"/>
      <c r="B870" s="8"/>
      <c r="C870" s="8"/>
      <c r="D870" s="8"/>
      <c r="E870" s="8"/>
      <c r="F870" s="22" t="str">
        <f aca="false">IF(C870="","",IFERROR(INDEX(Listes!$F$2:$F$21,MATCH(C870,Listes!$E$2:$E$21,0)),""))</f>
        <v/>
      </c>
    </row>
    <row r="871" customFormat="false" ht="15" hidden="false" customHeight="false" outlineLevel="0" collapsed="false">
      <c r="A871" s="8"/>
      <c r="B871" s="8"/>
      <c r="C871" s="8"/>
      <c r="D871" s="8"/>
      <c r="E871" s="8"/>
      <c r="F871" s="22" t="str">
        <f aca="false">IF(C871="","",IFERROR(INDEX(Listes!$F$2:$F$21,MATCH(C871,Listes!$E$2:$E$21,0)),""))</f>
        <v/>
      </c>
    </row>
    <row r="872" customFormat="false" ht="15" hidden="false" customHeight="false" outlineLevel="0" collapsed="false">
      <c r="A872" s="8"/>
      <c r="B872" s="8"/>
      <c r="C872" s="8"/>
      <c r="D872" s="8"/>
      <c r="E872" s="8"/>
      <c r="F872" s="22" t="str">
        <f aca="false">IF(C872="","",IFERROR(INDEX(Listes!$F$2:$F$21,MATCH(C872,Listes!$E$2:$E$21,0)),""))</f>
        <v/>
      </c>
    </row>
    <row r="873" customFormat="false" ht="15" hidden="false" customHeight="false" outlineLevel="0" collapsed="false">
      <c r="A873" s="8"/>
      <c r="B873" s="8"/>
      <c r="C873" s="8"/>
      <c r="D873" s="8"/>
      <c r="E873" s="8"/>
      <c r="F873" s="22" t="str">
        <f aca="false">IF(C873="","",IFERROR(INDEX(Listes!$F$2:$F$21,MATCH(C873,Listes!$E$2:$E$21,0)),""))</f>
        <v/>
      </c>
    </row>
    <row r="874" customFormat="false" ht="15" hidden="false" customHeight="false" outlineLevel="0" collapsed="false">
      <c r="A874" s="8"/>
      <c r="B874" s="8"/>
      <c r="C874" s="8"/>
      <c r="D874" s="8"/>
      <c r="E874" s="8"/>
      <c r="F874" s="22" t="str">
        <f aca="false">IF(C874="","",IFERROR(INDEX(Listes!$F$2:$F$21,MATCH(C874,Listes!$E$2:$E$21,0)),""))</f>
        <v/>
      </c>
    </row>
    <row r="875" customFormat="false" ht="15" hidden="false" customHeight="false" outlineLevel="0" collapsed="false">
      <c r="A875" s="8"/>
      <c r="B875" s="8"/>
      <c r="C875" s="8"/>
      <c r="D875" s="8"/>
      <c r="E875" s="8"/>
      <c r="F875" s="22" t="str">
        <f aca="false">IF(C875="","",IFERROR(INDEX(Listes!$F$2:$F$21,MATCH(C875,Listes!$E$2:$E$21,0)),""))</f>
        <v/>
      </c>
    </row>
    <row r="876" customFormat="false" ht="15" hidden="false" customHeight="false" outlineLevel="0" collapsed="false">
      <c r="A876" s="8"/>
      <c r="B876" s="8"/>
      <c r="C876" s="8"/>
      <c r="D876" s="8"/>
      <c r="E876" s="8"/>
      <c r="F876" s="22" t="str">
        <f aca="false">IF(C876="","",IFERROR(INDEX(Listes!$F$2:$F$21,MATCH(C876,Listes!$E$2:$E$21,0)),""))</f>
        <v/>
      </c>
    </row>
    <row r="877" customFormat="false" ht="15" hidden="false" customHeight="false" outlineLevel="0" collapsed="false">
      <c r="A877" s="8"/>
      <c r="B877" s="8"/>
      <c r="C877" s="8"/>
      <c r="D877" s="8"/>
      <c r="E877" s="8"/>
      <c r="F877" s="22" t="str">
        <f aca="false">IF(C877="","",IFERROR(INDEX(Listes!$F$2:$F$21,MATCH(C877,Listes!$E$2:$E$21,0)),""))</f>
        <v/>
      </c>
    </row>
    <row r="878" customFormat="false" ht="15" hidden="false" customHeight="false" outlineLevel="0" collapsed="false">
      <c r="A878" s="8"/>
      <c r="B878" s="8"/>
      <c r="C878" s="8"/>
      <c r="D878" s="8"/>
      <c r="E878" s="8"/>
      <c r="F878" s="22" t="str">
        <f aca="false">IF(C878="","",IFERROR(INDEX(Listes!$F$2:$F$21,MATCH(C878,Listes!$E$2:$E$21,0)),""))</f>
        <v/>
      </c>
    </row>
    <row r="879" customFormat="false" ht="15" hidden="false" customHeight="false" outlineLevel="0" collapsed="false">
      <c r="A879" s="8"/>
      <c r="B879" s="8"/>
      <c r="C879" s="8"/>
      <c r="D879" s="8"/>
      <c r="E879" s="8"/>
      <c r="F879" s="22" t="str">
        <f aca="false">IF(C879="","",IFERROR(INDEX(Listes!$F$2:$F$21,MATCH(C879,Listes!$E$2:$E$21,0)),""))</f>
        <v/>
      </c>
    </row>
    <row r="880" customFormat="false" ht="15" hidden="false" customHeight="false" outlineLevel="0" collapsed="false">
      <c r="A880" s="8"/>
      <c r="B880" s="8"/>
      <c r="C880" s="8"/>
      <c r="D880" s="8"/>
      <c r="E880" s="8"/>
      <c r="F880" s="22" t="str">
        <f aca="false">IF(C880="","",IFERROR(INDEX(Listes!$F$2:$F$21,MATCH(C880,Listes!$E$2:$E$21,0)),""))</f>
        <v/>
      </c>
    </row>
    <row r="881" customFormat="false" ht="15" hidden="false" customHeight="false" outlineLevel="0" collapsed="false">
      <c r="A881" s="8"/>
      <c r="B881" s="8"/>
      <c r="C881" s="8"/>
      <c r="D881" s="8"/>
      <c r="E881" s="8"/>
      <c r="F881" s="22" t="str">
        <f aca="false">IF(C881="","",IFERROR(INDEX(Listes!$F$2:$F$21,MATCH(C881,Listes!$E$2:$E$21,0)),""))</f>
        <v/>
      </c>
    </row>
    <row r="882" customFormat="false" ht="15" hidden="false" customHeight="false" outlineLevel="0" collapsed="false">
      <c r="A882" s="8"/>
      <c r="B882" s="8"/>
      <c r="C882" s="8"/>
      <c r="D882" s="8"/>
      <c r="E882" s="8"/>
      <c r="F882" s="22" t="str">
        <f aca="false">IF(C882="","",IFERROR(INDEX(Listes!$F$2:$F$21,MATCH(C882,Listes!$E$2:$E$21,0)),""))</f>
        <v/>
      </c>
    </row>
    <row r="883" customFormat="false" ht="15" hidden="false" customHeight="false" outlineLevel="0" collapsed="false">
      <c r="A883" s="8"/>
      <c r="B883" s="8"/>
      <c r="C883" s="8"/>
      <c r="D883" s="8"/>
      <c r="E883" s="8"/>
      <c r="F883" s="22" t="str">
        <f aca="false">IF(C883="","",IFERROR(INDEX(Listes!$F$2:$F$21,MATCH(C883,Listes!$E$2:$E$21,0)),""))</f>
        <v/>
      </c>
    </row>
    <row r="884" customFormat="false" ht="15" hidden="false" customHeight="false" outlineLevel="0" collapsed="false">
      <c r="A884" s="8"/>
      <c r="B884" s="8"/>
      <c r="C884" s="8"/>
      <c r="D884" s="8"/>
      <c r="E884" s="8"/>
      <c r="F884" s="22" t="str">
        <f aca="false">IF(C884="","",IFERROR(INDEX(Listes!$F$2:$F$21,MATCH(C884,Listes!$E$2:$E$21,0)),""))</f>
        <v/>
      </c>
    </row>
    <row r="885" customFormat="false" ht="15" hidden="false" customHeight="false" outlineLevel="0" collapsed="false">
      <c r="A885" s="8"/>
      <c r="B885" s="8"/>
      <c r="C885" s="8"/>
      <c r="D885" s="8"/>
      <c r="E885" s="8"/>
      <c r="F885" s="22" t="str">
        <f aca="false">IF(C885="","",IFERROR(INDEX(Listes!$F$2:$F$21,MATCH(C885,Listes!$E$2:$E$21,0)),""))</f>
        <v/>
      </c>
    </row>
    <row r="886" customFormat="false" ht="15" hidden="false" customHeight="false" outlineLevel="0" collapsed="false">
      <c r="A886" s="8"/>
      <c r="B886" s="8"/>
      <c r="C886" s="8"/>
      <c r="D886" s="8"/>
      <c r="E886" s="8"/>
      <c r="F886" s="22" t="str">
        <f aca="false">IF(C886="","",IFERROR(INDEX(Listes!$F$2:$F$21,MATCH(C886,Listes!$E$2:$E$21,0)),""))</f>
        <v/>
      </c>
    </row>
    <row r="887" customFormat="false" ht="15" hidden="false" customHeight="false" outlineLevel="0" collapsed="false">
      <c r="A887" s="8"/>
      <c r="B887" s="8"/>
      <c r="C887" s="8"/>
      <c r="D887" s="8"/>
      <c r="E887" s="8"/>
      <c r="F887" s="22" t="str">
        <f aca="false">IF(C887="","",IFERROR(INDEX(Listes!$F$2:$F$21,MATCH(C887,Listes!$E$2:$E$21,0)),""))</f>
        <v/>
      </c>
    </row>
    <row r="888" customFormat="false" ht="15" hidden="false" customHeight="false" outlineLevel="0" collapsed="false">
      <c r="A888" s="8"/>
      <c r="B888" s="8"/>
      <c r="C888" s="8"/>
      <c r="D888" s="8"/>
      <c r="E888" s="8"/>
      <c r="F888" s="22" t="str">
        <f aca="false">IF(C888="","",IFERROR(INDEX(Listes!$F$2:$F$21,MATCH(C888,Listes!$E$2:$E$21,0)),""))</f>
        <v/>
      </c>
    </row>
    <row r="889" customFormat="false" ht="15" hidden="false" customHeight="false" outlineLevel="0" collapsed="false">
      <c r="A889" s="8"/>
      <c r="B889" s="8"/>
      <c r="C889" s="8"/>
      <c r="D889" s="8"/>
      <c r="E889" s="8"/>
      <c r="F889" s="22" t="str">
        <f aca="false">IF(C889="","",IFERROR(INDEX(Listes!$F$2:$F$21,MATCH(C889,Listes!$E$2:$E$21,0)),""))</f>
        <v/>
      </c>
    </row>
    <row r="890" customFormat="false" ht="15" hidden="false" customHeight="false" outlineLevel="0" collapsed="false">
      <c r="A890" s="8"/>
      <c r="B890" s="8"/>
      <c r="C890" s="8"/>
      <c r="D890" s="8"/>
      <c r="E890" s="8"/>
      <c r="F890" s="22" t="str">
        <f aca="false">IF(C890="","",IFERROR(INDEX(Listes!$F$2:$F$21,MATCH(C890,Listes!$E$2:$E$21,0)),""))</f>
        <v/>
      </c>
    </row>
    <row r="891" customFormat="false" ht="15" hidden="false" customHeight="false" outlineLevel="0" collapsed="false">
      <c r="A891" s="8"/>
      <c r="B891" s="8"/>
      <c r="C891" s="8"/>
      <c r="D891" s="8"/>
      <c r="E891" s="8"/>
      <c r="F891" s="22" t="str">
        <f aca="false">IF(C891="","",IFERROR(INDEX(Listes!$F$2:$F$21,MATCH(C891,Listes!$E$2:$E$21,0)),""))</f>
        <v/>
      </c>
    </row>
    <row r="892" customFormat="false" ht="15" hidden="false" customHeight="false" outlineLevel="0" collapsed="false">
      <c r="A892" s="8"/>
      <c r="B892" s="8"/>
      <c r="C892" s="8"/>
      <c r="D892" s="8"/>
      <c r="E892" s="8"/>
      <c r="F892" s="22" t="str">
        <f aca="false">IF(C892="","",IFERROR(INDEX(Listes!$F$2:$F$21,MATCH(C892,Listes!$E$2:$E$21,0)),""))</f>
        <v/>
      </c>
    </row>
    <row r="893" customFormat="false" ht="15" hidden="false" customHeight="false" outlineLevel="0" collapsed="false">
      <c r="A893" s="8"/>
      <c r="B893" s="8"/>
      <c r="C893" s="8"/>
      <c r="D893" s="8"/>
      <c r="E893" s="8"/>
      <c r="F893" s="22" t="str">
        <f aca="false">IF(C893="","",IFERROR(INDEX(Listes!$F$2:$F$21,MATCH(C893,Listes!$E$2:$E$21,0)),""))</f>
        <v/>
      </c>
    </row>
    <row r="894" customFormat="false" ht="15" hidden="false" customHeight="false" outlineLevel="0" collapsed="false">
      <c r="A894" s="8"/>
      <c r="B894" s="8"/>
      <c r="C894" s="8"/>
      <c r="D894" s="8"/>
      <c r="E894" s="8"/>
      <c r="F894" s="22" t="str">
        <f aca="false">IF(C894="","",IFERROR(INDEX(Listes!$F$2:$F$21,MATCH(C894,Listes!$E$2:$E$21,0)),""))</f>
        <v/>
      </c>
    </row>
    <row r="895" customFormat="false" ht="15" hidden="false" customHeight="false" outlineLevel="0" collapsed="false">
      <c r="A895" s="8"/>
      <c r="B895" s="8"/>
      <c r="C895" s="8"/>
      <c r="D895" s="8"/>
      <c r="E895" s="8"/>
      <c r="F895" s="22" t="str">
        <f aca="false">IF(C895="","",IFERROR(INDEX(Listes!$F$2:$F$21,MATCH(C895,Listes!$E$2:$E$21,0)),""))</f>
        <v/>
      </c>
    </row>
    <row r="896" customFormat="false" ht="15" hidden="false" customHeight="false" outlineLevel="0" collapsed="false">
      <c r="A896" s="8"/>
      <c r="B896" s="8"/>
      <c r="C896" s="8"/>
      <c r="D896" s="8"/>
      <c r="E896" s="8"/>
      <c r="F896" s="22" t="str">
        <f aca="false">IF(C896="","",IFERROR(INDEX(Listes!$F$2:$F$21,MATCH(C896,Listes!$E$2:$E$21,0)),""))</f>
        <v/>
      </c>
    </row>
    <row r="897" customFormat="false" ht="15" hidden="false" customHeight="false" outlineLevel="0" collapsed="false">
      <c r="A897" s="8"/>
      <c r="B897" s="8"/>
      <c r="C897" s="8"/>
      <c r="D897" s="8"/>
      <c r="E897" s="8"/>
      <c r="F897" s="22" t="str">
        <f aca="false">IF(C897="","",IFERROR(INDEX(Listes!$F$2:$F$21,MATCH(C897,Listes!$E$2:$E$21,0)),""))</f>
        <v/>
      </c>
    </row>
    <row r="898" customFormat="false" ht="15" hidden="false" customHeight="false" outlineLevel="0" collapsed="false">
      <c r="A898" s="8"/>
      <c r="B898" s="8"/>
      <c r="C898" s="8"/>
      <c r="D898" s="8"/>
      <c r="E898" s="8"/>
      <c r="F898" s="22" t="str">
        <f aca="false">IF(C898="","",IFERROR(INDEX(Listes!$F$2:$F$21,MATCH(C898,Listes!$E$2:$E$21,0)),""))</f>
        <v/>
      </c>
    </row>
    <row r="899" customFormat="false" ht="15" hidden="false" customHeight="false" outlineLevel="0" collapsed="false">
      <c r="A899" s="8"/>
      <c r="B899" s="8"/>
      <c r="C899" s="8"/>
      <c r="D899" s="8"/>
      <c r="E899" s="8"/>
      <c r="F899" s="22" t="str">
        <f aca="false">IF(C899="","",IFERROR(INDEX(Listes!$F$2:$F$21,MATCH(C899,Listes!$E$2:$E$21,0)),""))</f>
        <v/>
      </c>
    </row>
    <row r="900" customFormat="false" ht="15" hidden="false" customHeight="false" outlineLevel="0" collapsed="false">
      <c r="A900" s="8"/>
      <c r="B900" s="8"/>
      <c r="C900" s="8"/>
      <c r="D900" s="8"/>
      <c r="E900" s="8"/>
      <c r="F900" s="22" t="str">
        <f aca="false">IF(C900="","",IFERROR(INDEX(Listes!$F$2:$F$21,MATCH(C900,Listes!$E$2:$E$21,0)),""))</f>
        <v/>
      </c>
    </row>
    <row r="901" customFormat="false" ht="15" hidden="false" customHeight="false" outlineLevel="0" collapsed="false">
      <c r="A901" s="8"/>
      <c r="B901" s="8"/>
      <c r="C901" s="8"/>
      <c r="D901" s="8"/>
      <c r="E901" s="8"/>
      <c r="F901" s="22" t="str">
        <f aca="false">IF(C901="","",IFERROR(INDEX(Listes!$F$2:$F$21,MATCH(C901,Listes!$E$2:$E$21,0)),""))</f>
        <v/>
      </c>
    </row>
    <row r="902" customFormat="false" ht="15" hidden="false" customHeight="false" outlineLevel="0" collapsed="false">
      <c r="A902" s="8"/>
      <c r="B902" s="8"/>
      <c r="C902" s="8"/>
      <c r="D902" s="8"/>
      <c r="E902" s="8"/>
      <c r="F902" s="22" t="str">
        <f aca="false">IF(C902="","",IFERROR(INDEX(Listes!$F$2:$F$21,MATCH(C902,Listes!$E$2:$E$21,0)),""))</f>
        <v/>
      </c>
    </row>
    <row r="903" customFormat="false" ht="15" hidden="false" customHeight="false" outlineLevel="0" collapsed="false">
      <c r="A903" s="8"/>
      <c r="B903" s="8"/>
      <c r="C903" s="8"/>
      <c r="D903" s="8"/>
      <c r="E903" s="8"/>
      <c r="F903" s="22" t="str">
        <f aca="false">IF(C903="","",IFERROR(INDEX(Listes!$F$2:$F$21,MATCH(C903,Listes!$E$2:$E$21,0)),""))</f>
        <v/>
      </c>
    </row>
    <row r="904" customFormat="false" ht="15" hidden="false" customHeight="false" outlineLevel="0" collapsed="false">
      <c r="A904" s="8"/>
      <c r="B904" s="8"/>
      <c r="C904" s="8"/>
      <c r="D904" s="8"/>
      <c r="E904" s="8"/>
      <c r="F904" s="22" t="str">
        <f aca="false">IF(C904="","",IFERROR(INDEX(Listes!$F$2:$F$21,MATCH(C904,Listes!$E$2:$E$21,0)),""))</f>
        <v/>
      </c>
    </row>
    <row r="905" customFormat="false" ht="15" hidden="false" customHeight="false" outlineLevel="0" collapsed="false">
      <c r="A905" s="8"/>
      <c r="B905" s="8"/>
      <c r="C905" s="8"/>
      <c r="D905" s="8"/>
      <c r="E905" s="8"/>
      <c r="F905" s="22" t="str">
        <f aca="false">IF(C905="","",IFERROR(INDEX(Listes!$F$2:$F$21,MATCH(C905,Listes!$E$2:$E$21,0)),""))</f>
        <v/>
      </c>
    </row>
    <row r="906" customFormat="false" ht="15" hidden="false" customHeight="false" outlineLevel="0" collapsed="false">
      <c r="A906" s="8"/>
      <c r="B906" s="8"/>
      <c r="C906" s="8"/>
      <c r="D906" s="8"/>
      <c r="E906" s="8"/>
      <c r="F906" s="22" t="str">
        <f aca="false">IF(C906="","",IFERROR(INDEX(Listes!$F$2:$F$21,MATCH(C906,Listes!$E$2:$E$21,0)),""))</f>
        <v/>
      </c>
    </row>
    <row r="907" customFormat="false" ht="15" hidden="false" customHeight="false" outlineLevel="0" collapsed="false">
      <c r="A907" s="8"/>
      <c r="B907" s="8"/>
      <c r="C907" s="8"/>
      <c r="D907" s="8"/>
      <c r="E907" s="8"/>
      <c r="F907" s="22" t="str">
        <f aca="false">IF(C907="","",IFERROR(INDEX(Listes!$F$2:$F$21,MATCH(C907,Listes!$E$2:$E$21,0)),""))</f>
        <v/>
      </c>
    </row>
    <row r="908" customFormat="false" ht="15" hidden="false" customHeight="false" outlineLevel="0" collapsed="false">
      <c r="A908" s="8"/>
      <c r="B908" s="8"/>
      <c r="C908" s="8"/>
      <c r="D908" s="8"/>
      <c r="E908" s="8"/>
      <c r="F908" s="22" t="str">
        <f aca="false">IF(C908="","",IFERROR(INDEX(Listes!$F$2:$F$21,MATCH(C908,Listes!$E$2:$E$21,0)),""))</f>
        <v/>
      </c>
    </row>
    <row r="909" customFormat="false" ht="15" hidden="false" customHeight="false" outlineLevel="0" collapsed="false">
      <c r="A909" s="8"/>
      <c r="B909" s="8"/>
      <c r="C909" s="8"/>
      <c r="D909" s="8"/>
      <c r="E909" s="8"/>
      <c r="F909" s="22" t="str">
        <f aca="false">IF(C909="","",IFERROR(INDEX(Listes!$F$2:$F$21,MATCH(C909,Listes!$E$2:$E$21,0)),""))</f>
        <v/>
      </c>
    </row>
    <row r="910" customFormat="false" ht="15" hidden="false" customHeight="false" outlineLevel="0" collapsed="false">
      <c r="A910" s="8"/>
      <c r="B910" s="8"/>
      <c r="C910" s="8"/>
      <c r="D910" s="8"/>
      <c r="E910" s="8"/>
      <c r="F910" s="22" t="str">
        <f aca="false">IF(C910="","",IFERROR(INDEX(Listes!$F$2:$F$21,MATCH(C910,Listes!$E$2:$E$21,0)),""))</f>
        <v/>
      </c>
    </row>
    <row r="911" customFormat="false" ht="15" hidden="false" customHeight="false" outlineLevel="0" collapsed="false">
      <c r="A911" s="8"/>
      <c r="B911" s="8"/>
      <c r="C911" s="8"/>
      <c r="D911" s="8"/>
      <c r="E911" s="8"/>
      <c r="F911" s="22" t="str">
        <f aca="false">IF(C911="","",IFERROR(INDEX(Listes!$F$2:$F$21,MATCH(C911,Listes!$E$2:$E$21,0)),""))</f>
        <v/>
      </c>
    </row>
    <row r="912" customFormat="false" ht="15" hidden="false" customHeight="false" outlineLevel="0" collapsed="false">
      <c r="A912" s="8"/>
      <c r="B912" s="8"/>
      <c r="C912" s="8"/>
      <c r="D912" s="8"/>
      <c r="E912" s="8"/>
      <c r="F912" s="22" t="str">
        <f aca="false">IF(C912="","",IFERROR(INDEX(Listes!$F$2:$F$21,MATCH(C912,Listes!$E$2:$E$21,0)),""))</f>
        <v/>
      </c>
    </row>
    <row r="913" customFormat="false" ht="15" hidden="false" customHeight="false" outlineLevel="0" collapsed="false">
      <c r="A913" s="8"/>
      <c r="B913" s="8"/>
      <c r="C913" s="8"/>
      <c r="D913" s="8"/>
      <c r="E913" s="8"/>
      <c r="F913" s="22" t="str">
        <f aca="false">IF(C913="","",IFERROR(INDEX(Listes!$F$2:$F$21,MATCH(C913,Listes!$E$2:$E$21,0)),""))</f>
        <v/>
      </c>
    </row>
    <row r="914" customFormat="false" ht="15" hidden="false" customHeight="false" outlineLevel="0" collapsed="false">
      <c r="A914" s="8"/>
      <c r="B914" s="8"/>
      <c r="C914" s="8"/>
      <c r="D914" s="8"/>
      <c r="E914" s="8"/>
      <c r="F914" s="22" t="str">
        <f aca="false">IF(C914="","",IFERROR(INDEX(Listes!$F$2:$F$21,MATCH(C914,Listes!$E$2:$E$21,0)),""))</f>
        <v/>
      </c>
    </row>
    <row r="915" customFormat="false" ht="15" hidden="false" customHeight="false" outlineLevel="0" collapsed="false">
      <c r="A915" s="8"/>
      <c r="B915" s="8"/>
      <c r="C915" s="8"/>
      <c r="D915" s="8"/>
      <c r="E915" s="8"/>
      <c r="F915" s="22" t="str">
        <f aca="false">IF(C915="","",IFERROR(INDEX(Listes!$F$2:$F$21,MATCH(C915,Listes!$E$2:$E$21,0)),""))</f>
        <v/>
      </c>
    </row>
    <row r="916" customFormat="false" ht="15" hidden="false" customHeight="false" outlineLevel="0" collapsed="false">
      <c r="A916" s="8"/>
      <c r="B916" s="8"/>
      <c r="C916" s="8"/>
      <c r="D916" s="8"/>
      <c r="E916" s="8"/>
      <c r="F916" s="22" t="str">
        <f aca="false">IF(C916="","",IFERROR(INDEX(Listes!$F$2:$F$21,MATCH(C916,Listes!$E$2:$E$21,0)),""))</f>
        <v/>
      </c>
    </row>
    <row r="917" customFormat="false" ht="15" hidden="false" customHeight="false" outlineLevel="0" collapsed="false">
      <c r="A917" s="8"/>
      <c r="B917" s="8"/>
      <c r="C917" s="8"/>
      <c r="D917" s="8"/>
      <c r="E917" s="8"/>
      <c r="F917" s="22" t="str">
        <f aca="false">IF(C917="","",IFERROR(INDEX(Listes!$F$2:$F$21,MATCH(C917,Listes!$E$2:$E$21,0)),""))</f>
        <v/>
      </c>
    </row>
    <row r="918" customFormat="false" ht="15" hidden="false" customHeight="false" outlineLevel="0" collapsed="false">
      <c r="A918" s="8"/>
      <c r="B918" s="8"/>
      <c r="C918" s="8"/>
      <c r="D918" s="8"/>
      <c r="E918" s="8"/>
      <c r="F918" s="22" t="str">
        <f aca="false">IF(C918="","",IFERROR(INDEX(Listes!$F$2:$F$21,MATCH(C918,Listes!$E$2:$E$21,0)),""))</f>
        <v/>
      </c>
    </row>
    <row r="919" customFormat="false" ht="15" hidden="false" customHeight="false" outlineLevel="0" collapsed="false">
      <c r="A919" s="8"/>
      <c r="B919" s="8"/>
      <c r="C919" s="8"/>
      <c r="D919" s="8"/>
      <c r="E919" s="8"/>
      <c r="F919" s="22" t="str">
        <f aca="false">IF(C919="","",IFERROR(INDEX(Listes!$F$2:$F$21,MATCH(C919,Listes!$E$2:$E$21,0)),""))</f>
        <v/>
      </c>
    </row>
    <row r="920" customFormat="false" ht="15" hidden="false" customHeight="false" outlineLevel="0" collapsed="false">
      <c r="A920" s="8"/>
      <c r="B920" s="8"/>
      <c r="C920" s="8"/>
      <c r="D920" s="8"/>
      <c r="E920" s="8"/>
      <c r="F920" s="22" t="str">
        <f aca="false">IF(C920="","",IFERROR(INDEX(Listes!$F$2:$F$21,MATCH(C920,Listes!$E$2:$E$21,0)),""))</f>
        <v/>
      </c>
    </row>
    <row r="921" customFormat="false" ht="15" hidden="false" customHeight="false" outlineLevel="0" collapsed="false">
      <c r="A921" s="8"/>
      <c r="B921" s="8"/>
      <c r="C921" s="8"/>
      <c r="D921" s="8"/>
      <c r="E921" s="8"/>
      <c r="F921" s="22" t="str">
        <f aca="false">IF(C921="","",IFERROR(INDEX(Listes!$F$2:$F$21,MATCH(C921,Listes!$E$2:$E$21,0)),""))</f>
        <v/>
      </c>
    </row>
    <row r="922" customFormat="false" ht="15" hidden="false" customHeight="false" outlineLevel="0" collapsed="false">
      <c r="A922" s="8"/>
      <c r="B922" s="8"/>
      <c r="C922" s="8"/>
      <c r="D922" s="8"/>
      <c r="E922" s="8"/>
      <c r="F922" s="22" t="str">
        <f aca="false">IF(C922="","",IFERROR(INDEX(Listes!$F$2:$F$21,MATCH(C922,Listes!$E$2:$E$21,0)),""))</f>
        <v/>
      </c>
    </row>
    <row r="923" customFormat="false" ht="15" hidden="false" customHeight="false" outlineLevel="0" collapsed="false">
      <c r="A923" s="8"/>
      <c r="B923" s="8"/>
      <c r="C923" s="8"/>
      <c r="D923" s="8"/>
      <c r="E923" s="8"/>
      <c r="F923" s="22" t="str">
        <f aca="false">IF(C923="","",IFERROR(INDEX(Listes!$F$2:$F$21,MATCH(C923,Listes!$E$2:$E$21,0)),""))</f>
        <v/>
      </c>
    </row>
    <row r="924" customFormat="false" ht="15" hidden="false" customHeight="false" outlineLevel="0" collapsed="false">
      <c r="A924" s="8"/>
      <c r="B924" s="8"/>
      <c r="C924" s="8"/>
      <c r="D924" s="8"/>
      <c r="E924" s="8"/>
      <c r="F924" s="22" t="str">
        <f aca="false">IF(C924="","",IFERROR(INDEX(Listes!$F$2:$F$21,MATCH(C924,Listes!$E$2:$E$21,0)),""))</f>
        <v/>
      </c>
    </row>
    <row r="925" customFormat="false" ht="15" hidden="false" customHeight="false" outlineLevel="0" collapsed="false">
      <c r="A925" s="8"/>
      <c r="B925" s="8"/>
      <c r="C925" s="8"/>
      <c r="D925" s="8"/>
      <c r="E925" s="8"/>
      <c r="F925" s="22" t="str">
        <f aca="false">IF(C925="","",IFERROR(INDEX(Listes!$F$2:$F$21,MATCH(C925,Listes!$E$2:$E$21,0)),""))</f>
        <v/>
      </c>
    </row>
    <row r="926" customFormat="false" ht="15" hidden="false" customHeight="false" outlineLevel="0" collapsed="false">
      <c r="A926" s="8"/>
      <c r="B926" s="8"/>
      <c r="C926" s="8"/>
      <c r="D926" s="8"/>
      <c r="E926" s="8"/>
      <c r="F926" s="22" t="str">
        <f aca="false">IF(C926="","",IFERROR(INDEX(Listes!$F$2:$F$21,MATCH(C926,Listes!$E$2:$E$21,0)),""))</f>
        <v/>
      </c>
    </row>
    <row r="927" customFormat="false" ht="15" hidden="false" customHeight="false" outlineLevel="0" collapsed="false">
      <c r="A927" s="8"/>
      <c r="B927" s="8"/>
      <c r="C927" s="8"/>
      <c r="D927" s="8"/>
      <c r="E927" s="8"/>
      <c r="F927" s="22" t="str">
        <f aca="false">IF(C927="","",IFERROR(INDEX(Listes!$F$2:$F$21,MATCH(C927,Listes!$E$2:$E$21,0)),""))</f>
        <v/>
      </c>
    </row>
    <row r="928" customFormat="false" ht="15" hidden="false" customHeight="false" outlineLevel="0" collapsed="false">
      <c r="A928" s="8"/>
      <c r="B928" s="8"/>
      <c r="C928" s="8"/>
      <c r="D928" s="8"/>
      <c r="E928" s="8"/>
      <c r="F928" s="22" t="str">
        <f aca="false">IF(C928="","",IFERROR(INDEX(Listes!$F$2:$F$21,MATCH(C928,Listes!$E$2:$E$21,0)),""))</f>
        <v/>
      </c>
    </row>
    <row r="929" customFormat="false" ht="15" hidden="false" customHeight="false" outlineLevel="0" collapsed="false">
      <c r="A929" s="8"/>
      <c r="B929" s="8"/>
      <c r="C929" s="8"/>
      <c r="D929" s="8"/>
      <c r="E929" s="8"/>
      <c r="F929" s="22" t="str">
        <f aca="false">IF(C929="","",IFERROR(INDEX(Listes!$F$2:$F$21,MATCH(C929,Listes!$E$2:$E$21,0)),""))</f>
        <v/>
      </c>
    </row>
    <row r="930" customFormat="false" ht="15" hidden="false" customHeight="false" outlineLevel="0" collapsed="false">
      <c r="A930" s="8"/>
      <c r="B930" s="8"/>
      <c r="C930" s="8"/>
      <c r="D930" s="8"/>
      <c r="E930" s="8"/>
      <c r="F930" s="22" t="str">
        <f aca="false">IF(C930="","",IFERROR(INDEX(Listes!$F$2:$F$21,MATCH(C930,Listes!$E$2:$E$21,0)),""))</f>
        <v/>
      </c>
    </row>
    <row r="931" customFormat="false" ht="15" hidden="false" customHeight="false" outlineLevel="0" collapsed="false">
      <c r="A931" s="8"/>
      <c r="B931" s="8"/>
      <c r="C931" s="8"/>
      <c r="D931" s="8"/>
      <c r="E931" s="8"/>
      <c r="F931" s="22" t="str">
        <f aca="false">IF(C931="","",IFERROR(INDEX(Listes!$F$2:$F$21,MATCH(C931,Listes!$E$2:$E$21,0)),""))</f>
        <v/>
      </c>
    </row>
    <row r="932" customFormat="false" ht="15" hidden="false" customHeight="false" outlineLevel="0" collapsed="false">
      <c r="A932" s="8"/>
      <c r="B932" s="8"/>
      <c r="C932" s="8"/>
      <c r="D932" s="8"/>
      <c r="E932" s="8"/>
      <c r="F932" s="22" t="str">
        <f aca="false">IF(C932="","",IFERROR(INDEX(Listes!$F$2:$F$21,MATCH(C932,Listes!$E$2:$E$21,0)),""))</f>
        <v/>
      </c>
    </row>
    <row r="933" customFormat="false" ht="15" hidden="false" customHeight="false" outlineLevel="0" collapsed="false">
      <c r="A933" s="8"/>
      <c r="B933" s="8"/>
      <c r="C933" s="8"/>
      <c r="D933" s="8"/>
      <c r="E933" s="8"/>
      <c r="F933" s="22" t="str">
        <f aca="false">IF(C933="","",IFERROR(INDEX(Listes!$F$2:$F$21,MATCH(C933,Listes!$E$2:$E$21,0)),""))</f>
        <v/>
      </c>
    </row>
    <row r="934" customFormat="false" ht="15" hidden="false" customHeight="false" outlineLevel="0" collapsed="false">
      <c r="A934" s="8"/>
      <c r="B934" s="8"/>
      <c r="C934" s="8"/>
      <c r="D934" s="8"/>
      <c r="E934" s="8"/>
      <c r="F934" s="22" t="str">
        <f aca="false">IF(C934="","",IFERROR(INDEX(Listes!$F$2:$F$21,MATCH(C934,Listes!$E$2:$E$21,0)),""))</f>
        <v/>
      </c>
    </row>
    <row r="935" customFormat="false" ht="15" hidden="false" customHeight="false" outlineLevel="0" collapsed="false">
      <c r="A935" s="8"/>
      <c r="B935" s="8"/>
      <c r="C935" s="8"/>
      <c r="D935" s="8"/>
      <c r="E935" s="8"/>
      <c r="F935" s="22" t="str">
        <f aca="false">IF(C935="","",IFERROR(INDEX(Listes!$F$2:$F$21,MATCH(C935,Listes!$E$2:$E$21,0)),""))</f>
        <v/>
      </c>
    </row>
    <row r="936" customFormat="false" ht="15" hidden="false" customHeight="false" outlineLevel="0" collapsed="false">
      <c r="A936" s="8"/>
      <c r="B936" s="8"/>
      <c r="C936" s="8"/>
      <c r="D936" s="8"/>
      <c r="E936" s="8"/>
      <c r="F936" s="22" t="str">
        <f aca="false">IF(C936="","",IFERROR(INDEX(Listes!$F$2:$F$21,MATCH(C936,Listes!$E$2:$E$21,0)),""))</f>
        <v/>
      </c>
    </row>
    <row r="937" customFormat="false" ht="15" hidden="false" customHeight="false" outlineLevel="0" collapsed="false">
      <c r="A937" s="8"/>
      <c r="B937" s="8"/>
      <c r="C937" s="8"/>
      <c r="D937" s="8"/>
      <c r="E937" s="8"/>
      <c r="F937" s="22" t="str">
        <f aca="false">IF(C937="","",IFERROR(INDEX(Listes!$F$2:$F$21,MATCH(C937,Listes!$E$2:$E$21,0)),""))</f>
        <v/>
      </c>
    </row>
    <row r="938" customFormat="false" ht="15" hidden="false" customHeight="false" outlineLevel="0" collapsed="false">
      <c r="A938" s="8"/>
      <c r="B938" s="8"/>
      <c r="C938" s="8"/>
      <c r="D938" s="8"/>
      <c r="E938" s="8"/>
      <c r="F938" s="22" t="str">
        <f aca="false">IF(C938="","",IFERROR(INDEX(Listes!$F$2:$F$21,MATCH(C938,Listes!$E$2:$E$21,0)),""))</f>
        <v/>
      </c>
    </row>
    <row r="939" customFormat="false" ht="15" hidden="false" customHeight="false" outlineLevel="0" collapsed="false">
      <c r="A939" s="8"/>
      <c r="B939" s="8"/>
      <c r="C939" s="8"/>
      <c r="D939" s="8"/>
      <c r="E939" s="8"/>
      <c r="F939" s="22" t="str">
        <f aca="false">IF(C939="","",IFERROR(INDEX(Listes!$F$2:$F$21,MATCH(C939,Listes!$E$2:$E$21,0)),""))</f>
        <v/>
      </c>
    </row>
    <row r="940" customFormat="false" ht="15" hidden="false" customHeight="false" outlineLevel="0" collapsed="false">
      <c r="A940" s="8"/>
      <c r="B940" s="8"/>
      <c r="C940" s="8"/>
      <c r="D940" s="8"/>
      <c r="E940" s="8"/>
      <c r="F940" s="22" t="str">
        <f aca="false">IF(C940="","",IFERROR(INDEX(Listes!$F$2:$F$21,MATCH(C940,Listes!$E$2:$E$21,0)),""))</f>
        <v/>
      </c>
    </row>
    <row r="941" customFormat="false" ht="15" hidden="false" customHeight="false" outlineLevel="0" collapsed="false">
      <c r="A941" s="8"/>
      <c r="B941" s="8"/>
      <c r="C941" s="8"/>
      <c r="D941" s="8"/>
      <c r="E941" s="8"/>
      <c r="F941" s="22" t="str">
        <f aca="false">IF(C941="","",IFERROR(INDEX(Listes!$F$2:$F$21,MATCH(C941,Listes!$E$2:$E$21,0)),""))</f>
        <v/>
      </c>
    </row>
    <row r="942" customFormat="false" ht="15" hidden="false" customHeight="false" outlineLevel="0" collapsed="false">
      <c r="A942" s="8"/>
      <c r="B942" s="8"/>
      <c r="C942" s="8"/>
      <c r="D942" s="8"/>
      <c r="E942" s="8"/>
      <c r="F942" s="22" t="str">
        <f aca="false">IF(C942="","",IFERROR(INDEX(Listes!$F$2:$F$21,MATCH(C942,Listes!$E$2:$E$21,0)),""))</f>
        <v/>
      </c>
    </row>
    <row r="943" customFormat="false" ht="15" hidden="false" customHeight="false" outlineLevel="0" collapsed="false">
      <c r="A943" s="8"/>
      <c r="B943" s="8"/>
      <c r="C943" s="8"/>
      <c r="D943" s="8"/>
      <c r="E943" s="8"/>
      <c r="F943" s="22" t="str">
        <f aca="false">IF(C943="","",IFERROR(INDEX(Listes!$F$2:$F$21,MATCH(C943,Listes!$E$2:$E$21,0)),""))</f>
        <v/>
      </c>
    </row>
    <row r="944" customFormat="false" ht="15" hidden="false" customHeight="false" outlineLevel="0" collapsed="false">
      <c r="A944" s="8"/>
      <c r="B944" s="8"/>
      <c r="C944" s="8"/>
      <c r="D944" s="8"/>
      <c r="E944" s="8"/>
      <c r="F944" s="22" t="str">
        <f aca="false">IF(C944="","",IFERROR(INDEX(Listes!$F$2:$F$21,MATCH(C944,Listes!$E$2:$E$21,0)),""))</f>
        <v/>
      </c>
    </row>
    <row r="945" customFormat="false" ht="15" hidden="false" customHeight="false" outlineLevel="0" collapsed="false">
      <c r="A945" s="8"/>
      <c r="B945" s="8"/>
      <c r="C945" s="8"/>
      <c r="D945" s="8"/>
      <c r="E945" s="8"/>
      <c r="F945" s="22" t="str">
        <f aca="false">IF(C945="","",IFERROR(INDEX(Listes!$F$2:$F$21,MATCH(C945,Listes!$E$2:$E$21,0)),""))</f>
        <v/>
      </c>
    </row>
    <row r="946" customFormat="false" ht="15" hidden="false" customHeight="false" outlineLevel="0" collapsed="false">
      <c r="A946" s="8"/>
      <c r="B946" s="8"/>
      <c r="C946" s="8"/>
      <c r="D946" s="8"/>
      <c r="E946" s="8"/>
      <c r="F946" s="22" t="str">
        <f aca="false">IF(C946="","",IFERROR(INDEX(Listes!$F$2:$F$21,MATCH(C946,Listes!$E$2:$E$21,0)),""))</f>
        <v/>
      </c>
    </row>
    <row r="947" customFormat="false" ht="15" hidden="false" customHeight="false" outlineLevel="0" collapsed="false">
      <c r="A947" s="8"/>
      <c r="B947" s="8"/>
      <c r="C947" s="8"/>
      <c r="D947" s="8"/>
      <c r="E947" s="8"/>
      <c r="F947" s="22" t="str">
        <f aca="false">IF(C947="","",IFERROR(INDEX(Listes!$F$2:$F$21,MATCH(C947,Listes!$E$2:$E$21,0)),""))</f>
        <v/>
      </c>
    </row>
    <row r="948" customFormat="false" ht="15" hidden="false" customHeight="false" outlineLevel="0" collapsed="false">
      <c r="A948" s="8"/>
      <c r="B948" s="8"/>
      <c r="C948" s="8"/>
      <c r="D948" s="8"/>
      <c r="E948" s="8"/>
      <c r="F948" s="22" t="str">
        <f aca="false">IF(C948="","",IFERROR(INDEX(Listes!$F$2:$F$21,MATCH(C948,Listes!$E$2:$E$21,0)),""))</f>
        <v/>
      </c>
    </row>
    <row r="949" customFormat="false" ht="15" hidden="false" customHeight="false" outlineLevel="0" collapsed="false">
      <c r="A949" s="8"/>
      <c r="B949" s="8"/>
      <c r="C949" s="8"/>
      <c r="D949" s="8"/>
      <c r="E949" s="8"/>
      <c r="F949" s="22" t="str">
        <f aca="false">IF(C949="","",IFERROR(INDEX(Listes!$F$2:$F$21,MATCH(C949,Listes!$E$2:$E$21,0)),""))</f>
        <v/>
      </c>
    </row>
    <row r="950" customFormat="false" ht="15" hidden="false" customHeight="false" outlineLevel="0" collapsed="false">
      <c r="A950" s="8"/>
      <c r="B950" s="8"/>
      <c r="C950" s="8"/>
      <c r="D950" s="8"/>
      <c r="E950" s="8"/>
      <c r="F950" s="22" t="str">
        <f aca="false">IF(C950="","",IFERROR(INDEX(Listes!$F$2:$F$21,MATCH(C950,Listes!$E$2:$E$21,0)),""))</f>
        <v/>
      </c>
    </row>
    <row r="951" customFormat="false" ht="15" hidden="false" customHeight="false" outlineLevel="0" collapsed="false">
      <c r="A951" s="8"/>
      <c r="B951" s="8"/>
      <c r="C951" s="8"/>
      <c r="D951" s="8"/>
      <c r="E951" s="8"/>
      <c r="F951" s="22" t="str">
        <f aca="false">IF(C951="","",IFERROR(INDEX(Listes!$F$2:$F$21,MATCH(C951,Listes!$E$2:$E$21,0)),""))</f>
        <v/>
      </c>
    </row>
    <row r="952" customFormat="false" ht="15" hidden="false" customHeight="false" outlineLevel="0" collapsed="false">
      <c r="A952" s="8"/>
      <c r="B952" s="8"/>
      <c r="C952" s="8"/>
      <c r="D952" s="8"/>
      <c r="E952" s="8"/>
      <c r="F952" s="22" t="str">
        <f aca="false">IF(C952="","",IFERROR(INDEX(Listes!$F$2:$F$21,MATCH(C952,Listes!$E$2:$E$21,0)),""))</f>
        <v/>
      </c>
    </row>
    <row r="953" customFormat="false" ht="15" hidden="false" customHeight="false" outlineLevel="0" collapsed="false">
      <c r="A953" s="8"/>
      <c r="B953" s="8"/>
      <c r="C953" s="8"/>
      <c r="D953" s="8"/>
      <c r="E953" s="8"/>
      <c r="F953" s="22" t="str">
        <f aca="false">IF(C953="","",IFERROR(INDEX(Listes!$F$2:$F$21,MATCH(C953,Listes!$E$2:$E$21,0)),""))</f>
        <v/>
      </c>
    </row>
    <row r="954" customFormat="false" ht="15" hidden="false" customHeight="false" outlineLevel="0" collapsed="false">
      <c r="A954" s="8"/>
      <c r="B954" s="8"/>
      <c r="C954" s="8"/>
      <c r="D954" s="8"/>
      <c r="E954" s="8"/>
      <c r="F954" s="22" t="str">
        <f aca="false">IF(C954="","",IFERROR(INDEX(Listes!$F$2:$F$21,MATCH(C954,Listes!$E$2:$E$21,0)),""))</f>
        <v/>
      </c>
    </row>
    <row r="955" customFormat="false" ht="15" hidden="false" customHeight="false" outlineLevel="0" collapsed="false">
      <c r="A955" s="8"/>
      <c r="B955" s="8"/>
      <c r="C955" s="8"/>
      <c r="D955" s="8"/>
      <c r="E955" s="8"/>
      <c r="F955" s="22" t="str">
        <f aca="false">IF(C955="","",IFERROR(INDEX(Listes!$F$2:$F$21,MATCH(C955,Listes!$E$2:$E$21,0)),""))</f>
        <v/>
      </c>
    </row>
    <row r="956" customFormat="false" ht="15" hidden="false" customHeight="false" outlineLevel="0" collapsed="false">
      <c r="A956" s="8"/>
      <c r="B956" s="8"/>
      <c r="C956" s="8"/>
      <c r="D956" s="8"/>
      <c r="E956" s="8"/>
      <c r="F956" s="22" t="str">
        <f aca="false">IF(C956="","",IFERROR(INDEX(Listes!$F$2:$F$21,MATCH(C956,Listes!$E$2:$E$21,0)),""))</f>
        <v/>
      </c>
    </row>
    <row r="957" customFormat="false" ht="15" hidden="false" customHeight="false" outlineLevel="0" collapsed="false">
      <c r="A957" s="8"/>
      <c r="B957" s="8"/>
      <c r="C957" s="8"/>
      <c r="D957" s="8"/>
      <c r="E957" s="8"/>
      <c r="F957" s="22" t="str">
        <f aca="false">IF(C957="","",IFERROR(INDEX(Listes!$F$2:$F$21,MATCH(C957,Listes!$E$2:$E$21,0)),""))</f>
        <v/>
      </c>
    </row>
    <row r="958" customFormat="false" ht="15" hidden="false" customHeight="false" outlineLevel="0" collapsed="false">
      <c r="A958" s="8"/>
      <c r="B958" s="8"/>
      <c r="C958" s="8"/>
      <c r="D958" s="8"/>
      <c r="E958" s="8"/>
      <c r="F958" s="22" t="str">
        <f aca="false">IF(C958="","",IFERROR(INDEX(Listes!$F$2:$F$21,MATCH(C958,Listes!$E$2:$E$21,0)),""))</f>
        <v/>
      </c>
    </row>
    <row r="959" customFormat="false" ht="15" hidden="false" customHeight="false" outlineLevel="0" collapsed="false">
      <c r="A959" s="8"/>
      <c r="B959" s="8"/>
      <c r="C959" s="8"/>
      <c r="D959" s="8"/>
      <c r="E959" s="8"/>
      <c r="F959" s="22" t="str">
        <f aca="false">IF(C959="","",IFERROR(INDEX(Listes!$F$2:$F$21,MATCH(C959,Listes!$E$2:$E$21,0)),""))</f>
        <v/>
      </c>
    </row>
    <row r="960" customFormat="false" ht="15" hidden="false" customHeight="false" outlineLevel="0" collapsed="false">
      <c r="A960" s="8"/>
      <c r="B960" s="8"/>
      <c r="C960" s="8"/>
      <c r="D960" s="8"/>
      <c r="E960" s="8"/>
      <c r="F960" s="22" t="str">
        <f aca="false">IF(C960="","",IFERROR(INDEX(Listes!$F$2:$F$21,MATCH(C960,Listes!$E$2:$E$21,0)),""))</f>
        <v/>
      </c>
    </row>
    <row r="961" customFormat="false" ht="15" hidden="false" customHeight="false" outlineLevel="0" collapsed="false">
      <c r="A961" s="8"/>
      <c r="B961" s="8"/>
      <c r="C961" s="8"/>
      <c r="D961" s="8"/>
      <c r="E961" s="8"/>
      <c r="F961" s="22" t="str">
        <f aca="false">IF(C961="","",IFERROR(INDEX(Listes!$F$2:$F$21,MATCH(C961,Listes!$E$2:$E$21,0)),""))</f>
        <v/>
      </c>
    </row>
    <row r="962" customFormat="false" ht="15" hidden="false" customHeight="false" outlineLevel="0" collapsed="false">
      <c r="A962" s="8"/>
      <c r="B962" s="8"/>
      <c r="C962" s="8"/>
      <c r="D962" s="8"/>
      <c r="E962" s="8"/>
      <c r="F962" s="22" t="str">
        <f aca="false">IF(C962="","",IFERROR(INDEX(Listes!$F$2:$F$21,MATCH(C962,Listes!$E$2:$E$21,0)),""))</f>
        <v/>
      </c>
    </row>
    <row r="963" customFormat="false" ht="15" hidden="false" customHeight="false" outlineLevel="0" collapsed="false">
      <c r="A963" s="8"/>
      <c r="B963" s="8"/>
      <c r="C963" s="8"/>
      <c r="D963" s="8"/>
      <c r="E963" s="8"/>
      <c r="F963" s="22" t="str">
        <f aca="false">IF(C963="","",IFERROR(INDEX(Listes!$F$2:$F$21,MATCH(C963,Listes!$E$2:$E$21,0)),""))</f>
        <v/>
      </c>
    </row>
    <row r="964" customFormat="false" ht="15" hidden="false" customHeight="false" outlineLevel="0" collapsed="false">
      <c r="A964" s="8"/>
      <c r="B964" s="8"/>
      <c r="C964" s="8"/>
      <c r="D964" s="8"/>
      <c r="E964" s="8"/>
      <c r="F964" s="22" t="str">
        <f aca="false">IF(C964="","",IFERROR(INDEX(Listes!$F$2:$F$21,MATCH(C964,Listes!$E$2:$E$21,0)),""))</f>
        <v/>
      </c>
    </row>
    <row r="965" customFormat="false" ht="15" hidden="false" customHeight="false" outlineLevel="0" collapsed="false">
      <c r="A965" s="8"/>
      <c r="B965" s="8"/>
      <c r="C965" s="8"/>
      <c r="D965" s="8"/>
      <c r="E965" s="8"/>
      <c r="F965" s="22" t="str">
        <f aca="false">IF(C965="","",IFERROR(INDEX(Listes!$F$2:$F$21,MATCH(C965,Listes!$E$2:$E$21,0)),""))</f>
        <v/>
      </c>
    </row>
    <row r="966" customFormat="false" ht="15" hidden="false" customHeight="false" outlineLevel="0" collapsed="false">
      <c r="A966" s="8"/>
      <c r="B966" s="8"/>
      <c r="C966" s="8"/>
      <c r="D966" s="8"/>
      <c r="E966" s="8"/>
      <c r="F966" s="22" t="str">
        <f aca="false">IF(C966="","",IFERROR(INDEX(Listes!$F$2:$F$21,MATCH(C966,Listes!$E$2:$E$21,0)),""))</f>
        <v/>
      </c>
    </row>
    <row r="967" customFormat="false" ht="15" hidden="false" customHeight="false" outlineLevel="0" collapsed="false">
      <c r="A967" s="8"/>
      <c r="B967" s="8"/>
      <c r="C967" s="8"/>
      <c r="D967" s="8"/>
      <c r="E967" s="8"/>
      <c r="F967" s="22" t="str">
        <f aca="false">IF(C967="","",IFERROR(INDEX(Listes!$F$2:$F$21,MATCH(C967,Listes!$E$2:$E$21,0)),""))</f>
        <v/>
      </c>
    </row>
    <row r="968" customFormat="false" ht="15" hidden="false" customHeight="false" outlineLevel="0" collapsed="false">
      <c r="A968" s="8"/>
      <c r="B968" s="8"/>
      <c r="C968" s="8"/>
      <c r="D968" s="8"/>
      <c r="E968" s="8"/>
      <c r="F968" s="22" t="str">
        <f aca="false">IF(C968="","",IFERROR(INDEX(Listes!$F$2:$F$21,MATCH(C968,Listes!$E$2:$E$21,0)),""))</f>
        <v/>
      </c>
    </row>
    <row r="969" customFormat="false" ht="15" hidden="false" customHeight="false" outlineLevel="0" collapsed="false">
      <c r="A969" s="8"/>
      <c r="B969" s="8"/>
      <c r="C969" s="8"/>
      <c r="D969" s="8"/>
      <c r="E969" s="8"/>
      <c r="F969" s="22" t="str">
        <f aca="false">IF(C969="","",IFERROR(INDEX(Listes!$F$2:$F$21,MATCH(C969,Listes!$E$2:$E$21,0)),""))</f>
        <v/>
      </c>
    </row>
    <row r="970" customFormat="false" ht="15" hidden="false" customHeight="false" outlineLevel="0" collapsed="false">
      <c r="A970" s="8"/>
      <c r="B970" s="8"/>
      <c r="C970" s="8"/>
      <c r="D970" s="8"/>
      <c r="E970" s="8"/>
      <c r="F970" s="22" t="str">
        <f aca="false">IF(C970="","",IFERROR(INDEX(Listes!$F$2:$F$21,MATCH(C970,Listes!$E$2:$E$21,0)),""))</f>
        <v/>
      </c>
    </row>
    <row r="971" customFormat="false" ht="15" hidden="false" customHeight="false" outlineLevel="0" collapsed="false">
      <c r="A971" s="8"/>
      <c r="B971" s="8"/>
      <c r="C971" s="8"/>
      <c r="D971" s="8"/>
      <c r="E971" s="8"/>
      <c r="F971" s="22" t="str">
        <f aca="false">IF(C971="","",IFERROR(INDEX(Listes!$F$2:$F$21,MATCH(C971,Listes!$E$2:$E$21,0)),""))</f>
        <v/>
      </c>
    </row>
    <row r="972" customFormat="false" ht="15" hidden="false" customHeight="false" outlineLevel="0" collapsed="false">
      <c r="A972" s="8"/>
      <c r="B972" s="8"/>
      <c r="C972" s="8"/>
      <c r="D972" s="8"/>
      <c r="E972" s="8"/>
      <c r="F972" s="22" t="str">
        <f aca="false">IF(C972="","",IFERROR(INDEX(Listes!$F$2:$F$21,MATCH(C972,Listes!$E$2:$E$21,0)),""))</f>
        <v/>
      </c>
    </row>
    <row r="973" customFormat="false" ht="15" hidden="false" customHeight="false" outlineLevel="0" collapsed="false">
      <c r="A973" s="8"/>
      <c r="B973" s="8"/>
      <c r="C973" s="8"/>
      <c r="D973" s="8"/>
      <c r="E973" s="8"/>
      <c r="F973" s="22" t="str">
        <f aca="false">IF(C973="","",IFERROR(INDEX(Listes!$F$2:$F$21,MATCH(C973,Listes!$E$2:$E$21,0)),""))</f>
        <v/>
      </c>
    </row>
    <row r="974" customFormat="false" ht="15" hidden="false" customHeight="false" outlineLevel="0" collapsed="false">
      <c r="A974" s="8"/>
      <c r="B974" s="8"/>
      <c r="C974" s="8"/>
      <c r="D974" s="8"/>
      <c r="E974" s="8"/>
      <c r="F974" s="22" t="str">
        <f aca="false">IF(C974="","",IFERROR(INDEX(Listes!$F$2:$F$21,MATCH(C974,Listes!$E$2:$E$21,0)),""))</f>
        <v/>
      </c>
    </row>
    <row r="975" customFormat="false" ht="15" hidden="false" customHeight="false" outlineLevel="0" collapsed="false">
      <c r="A975" s="8"/>
      <c r="B975" s="8"/>
      <c r="C975" s="8"/>
      <c r="D975" s="8"/>
      <c r="E975" s="8"/>
      <c r="F975" s="22" t="str">
        <f aca="false">IF(C975="","",IFERROR(INDEX(Listes!$F$2:$F$21,MATCH(C975,Listes!$E$2:$E$21,0)),""))</f>
        <v/>
      </c>
    </row>
    <row r="976" customFormat="false" ht="15" hidden="false" customHeight="false" outlineLevel="0" collapsed="false">
      <c r="A976" s="8"/>
      <c r="B976" s="8"/>
      <c r="C976" s="8"/>
      <c r="D976" s="8"/>
      <c r="E976" s="8"/>
      <c r="F976" s="22" t="str">
        <f aca="false">IF(C976="","",IFERROR(INDEX(Listes!$F$2:$F$21,MATCH(C976,Listes!$E$2:$E$21,0)),""))</f>
        <v/>
      </c>
    </row>
    <row r="977" customFormat="false" ht="15" hidden="false" customHeight="false" outlineLevel="0" collapsed="false">
      <c r="A977" s="8"/>
      <c r="B977" s="8"/>
      <c r="C977" s="8"/>
      <c r="D977" s="8"/>
      <c r="E977" s="8"/>
      <c r="F977" s="22" t="str">
        <f aca="false">IF(C977="","",IFERROR(INDEX(Listes!$F$2:$F$21,MATCH(C977,Listes!$E$2:$E$21,0)),""))</f>
        <v/>
      </c>
    </row>
    <row r="978" customFormat="false" ht="15" hidden="false" customHeight="false" outlineLevel="0" collapsed="false">
      <c r="A978" s="8"/>
      <c r="B978" s="8"/>
      <c r="C978" s="8"/>
      <c r="D978" s="8"/>
      <c r="E978" s="8"/>
      <c r="F978" s="22" t="str">
        <f aca="false">IF(C978="","",IFERROR(INDEX(Listes!$F$2:$F$21,MATCH(C978,Listes!$E$2:$E$21,0)),""))</f>
        <v/>
      </c>
    </row>
    <row r="979" customFormat="false" ht="15" hidden="false" customHeight="false" outlineLevel="0" collapsed="false">
      <c r="A979" s="8"/>
      <c r="B979" s="8"/>
      <c r="C979" s="8"/>
      <c r="D979" s="8"/>
      <c r="E979" s="8"/>
      <c r="F979" s="22" t="str">
        <f aca="false">IF(C979="","",IFERROR(INDEX(Listes!$F$2:$F$21,MATCH(C979,Listes!$E$2:$E$21,0)),""))</f>
        <v/>
      </c>
    </row>
    <row r="980" customFormat="false" ht="15" hidden="false" customHeight="false" outlineLevel="0" collapsed="false">
      <c r="A980" s="8"/>
      <c r="B980" s="8"/>
      <c r="C980" s="8"/>
      <c r="D980" s="8"/>
      <c r="E980" s="8"/>
      <c r="F980" s="22" t="str">
        <f aca="false">IF(C980="","",IFERROR(INDEX(Listes!$F$2:$F$21,MATCH(C980,Listes!$E$2:$E$21,0)),""))</f>
        <v/>
      </c>
    </row>
    <row r="981" customFormat="false" ht="15" hidden="false" customHeight="false" outlineLevel="0" collapsed="false">
      <c r="A981" s="8"/>
      <c r="B981" s="8"/>
      <c r="C981" s="8"/>
      <c r="D981" s="8"/>
      <c r="E981" s="8"/>
      <c r="F981" s="22" t="str">
        <f aca="false">IF(C981="","",IFERROR(INDEX(Listes!$F$2:$F$21,MATCH(C981,Listes!$E$2:$E$21,0)),""))</f>
        <v/>
      </c>
    </row>
    <row r="982" customFormat="false" ht="15" hidden="false" customHeight="false" outlineLevel="0" collapsed="false">
      <c r="A982" s="8"/>
      <c r="B982" s="8"/>
      <c r="C982" s="8"/>
      <c r="D982" s="8"/>
      <c r="E982" s="8"/>
      <c r="F982" s="22" t="str">
        <f aca="false">IF(C982="","",IFERROR(INDEX(Listes!$F$2:$F$21,MATCH(C982,Listes!$E$2:$E$21,0)),""))</f>
        <v/>
      </c>
    </row>
    <row r="983" customFormat="false" ht="15" hidden="false" customHeight="false" outlineLevel="0" collapsed="false">
      <c r="A983" s="8"/>
      <c r="B983" s="8"/>
      <c r="C983" s="8"/>
      <c r="D983" s="8"/>
      <c r="E983" s="8"/>
      <c r="F983" s="22" t="str">
        <f aca="false">IF(C983="","",IFERROR(INDEX(Listes!$F$2:$F$21,MATCH(C983,Listes!$E$2:$E$21,0)),""))</f>
        <v/>
      </c>
    </row>
    <row r="984" customFormat="false" ht="15" hidden="false" customHeight="false" outlineLevel="0" collapsed="false">
      <c r="A984" s="8"/>
      <c r="B984" s="8"/>
      <c r="C984" s="8"/>
      <c r="D984" s="8"/>
      <c r="E984" s="8"/>
      <c r="F984" s="22" t="str">
        <f aca="false">IF(C984="","",IFERROR(INDEX(Listes!$F$2:$F$21,MATCH(C984,Listes!$E$2:$E$21,0)),""))</f>
        <v/>
      </c>
    </row>
    <row r="985" customFormat="false" ht="15" hidden="false" customHeight="false" outlineLevel="0" collapsed="false">
      <c r="A985" s="8"/>
      <c r="B985" s="8"/>
      <c r="C985" s="8"/>
      <c r="D985" s="8"/>
      <c r="E985" s="8"/>
      <c r="F985" s="22" t="str">
        <f aca="false">IF(C985="","",IFERROR(INDEX(Listes!$F$2:$F$21,MATCH(C985,Listes!$E$2:$E$21,0)),""))</f>
        <v/>
      </c>
    </row>
    <row r="986" customFormat="false" ht="15" hidden="false" customHeight="false" outlineLevel="0" collapsed="false">
      <c r="A986" s="8"/>
      <c r="B986" s="8"/>
      <c r="C986" s="8"/>
      <c r="D986" s="8"/>
      <c r="E986" s="8"/>
      <c r="F986" s="22" t="str">
        <f aca="false">IF(C986="","",IFERROR(INDEX(Listes!$F$2:$F$21,MATCH(C986,Listes!$E$2:$E$21,0)),""))</f>
        <v/>
      </c>
    </row>
    <row r="987" customFormat="false" ht="15" hidden="false" customHeight="false" outlineLevel="0" collapsed="false">
      <c r="A987" s="8"/>
      <c r="B987" s="8"/>
      <c r="C987" s="8"/>
      <c r="D987" s="8"/>
      <c r="E987" s="8"/>
      <c r="F987" s="22" t="str">
        <f aca="false">IF(C987="","",IFERROR(INDEX(Listes!$F$2:$F$21,MATCH(C987,Listes!$E$2:$E$21,0)),""))</f>
        <v/>
      </c>
    </row>
    <row r="988" customFormat="false" ht="15" hidden="false" customHeight="false" outlineLevel="0" collapsed="false">
      <c r="A988" s="8"/>
      <c r="B988" s="8"/>
      <c r="C988" s="8"/>
      <c r="D988" s="8"/>
      <c r="E988" s="8"/>
      <c r="F988" s="22" t="str">
        <f aca="false">IF(C988="","",IFERROR(INDEX(Listes!$F$2:$F$21,MATCH(C988,Listes!$E$2:$E$21,0)),""))</f>
        <v/>
      </c>
    </row>
    <row r="989" customFormat="false" ht="15" hidden="false" customHeight="false" outlineLevel="0" collapsed="false">
      <c r="A989" s="8"/>
      <c r="B989" s="8"/>
      <c r="C989" s="8"/>
      <c r="D989" s="8"/>
      <c r="E989" s="8"/>
      <c r="F989" s="22" t="str">
        <f aca="false">IF(C989="","",IFERROR(INDEX(Listes!$F$2:$F$21,MATCH(C989,Listes!$E$2:$E$21,0)),""))</f>
        <v/>
      </c>
    </row>
    <row r="990" customFormat="false" ht="15" hidden="false" customHeight="false" outlineLevel="0" collapsed="false">
      <c r="A990" s="8"/>
      <c r="B990" s="8"/>
      <c r="C990" s="8"/>
      <c r="D990" s="8"/>
      <c r="E990" s="8"/>
      <c r="F990" s="22" t="str">
        <f aca="false">IF(C990="","",IFERROR(INDEX(Listes!$F$2:$F$21,MATCH(C990,Listes!$E$2:$E$21,0)),""))</f>
        <v/>
      </c>
    </row>
    <row r="991" customFormat="false" ht="15" hidden="false" customHeight="false" outlineLevel="0" collapsed="false">
      <c r="A991" s="8"/>
      <c r="B991" s="8"/>
      <c r="C991" s="8"/>
      <c r="D991" s="8"/>
      <c r="E991" s="8"/>
      <c r="F991" s="22" t="str">
        <f aca="false">IF(C991="","",IFERROR(INDEX(Listes!$F$2:$F$21,MATCH(C991,Listes!$E$2:$E$21,0)),""))</f>
        <v/>
      </c>
    </row>
    <row r="992" customFormat="false" ht="15" hidden="false" customHeight="false" outlineLevel="0" collapsed="false">
      <c r="A992" s="8"/>
      <c r="B992" s="8"/>
      <c r="C992" s="8"/>
      <c r="D992" s="8"/>
      <c r="E992" s="8"/>
      <c r="F992" s="22" t="str">
        <f aca="false">IF(C992="","",IFERROR(INDEX(Listes!$F$2:$F$21,MATCH(C992,Listes!$E$2:$E$21,0)),""))</f>
        <v/>
      </c>
    </row>
    <row r="993" customFormat="false" ht="15" hidden="false" customHeight="false" outlineLevel="0" collapsed="false">
      <c r="A993" s="8"/>
      <c r="B993" s="8"/>
      <c r="C993" s="8"/>
      <c r="D993" s="8"/>
      <c r="E993" s="8"/>
      <c r="F993" s="22" t="str">
        <f aca="false">IF(C993="","",IFERROR(INDEX(Listes!$F$2:$F$21,MATCH(C993,Listes!$E$2:$E$21,0)),""))</f>
        <v/>
      </c>
    </row>
    <row r="994" customFormat="false" ht="15" hidden="false" customHeight="false" outlineLevel="0" collapsed="false">
      <c r="A994" s="8"/>
      <c r="B994" s="8"/>
      <c r="C994" s="8"/>
      <c r="D994" s="8"/>
      <c r="E994" s="8"/>
      <c r="F994" s="22" t="str">
        <f aca="false">IF(C994="","",IFERROR(INDEX(Listes!$F$2:$F$21,MATCH(C994,Listes!$E$2:$E$21,0)),""))</f>
        <v/>
      </c>
    </row>
    <row r="995" customFormat="false" ht="15" hidden="false" customHeight="false" outlineLevel="0" collapsed="false">
      <c r="A995" s="8"/>
      <c r="B995" s="8"/>
      <c r="C995" s="8"/>
      <c r="D995" s="8"/>
      <c r="E995" s="8"/>
      <c r="F995" s="22" t="str">
        <f aca="false">IF(C995="","",IFERROR(INDEX(Listes!$F$2:$F$21,MATCH(C995,Listes!$E$2:$E$21,0)),""))</f>
        <v/>
      </c>
    </row>
    <row r="996" customFormat="false" ht="15" hidden="false" customHeight="false" outlineLevel="0" collapsed="false">
      <c r="A996" s="8"/>
      <c r="B996" s="8"/>
      <c r="C996" s="8"/>
      <c r="D996" s="8"/>
      <c r="E996" s="8"/>
      <c r="F996" s="22" t="str">
        <f aca="false">IF(C996="","",IFERROR(INDEX(Listes!$F$2:$F$21,MATCH(C996,Listes!$E$2:$E$21,0)),""))</f>
        <v/>
      </c>
    </row>
    <row r="997" customFormat="false" ht="15" hidden="false" customHeight="false" outlineLevel="0" collapsed="false">
      <c r="A997" s="8"/>
      <c r="B997" s="8"/>
      <c r="C997" s="8"/>
      <c r="D997" s="8"/>
      <c r="E997" s="8"/>
      <c r="F997" s="22" t="str">
        <f aca="false">IF(C997="","",IFERROR(INDEX(Listes!$F$2:$F$21,MATCH(C997,Listes!$E$2:$E$21,0)),""))</f>
        <v/>
      </c>
    </row>
    <row r="998" customFormat="false" ht="15" hidden="false" customHeight="false" outlineLevel="0" collapsed="false">
      <c r="A998" s="8"/>
      <c r="B998" s="8"/>
      <c r="C998" s="8"/>
      <c r="D998" s="8"/>
      <c r="E998" s="8"/>
      <c r="F998" s="22" t="str">
        <f aca="false">IF(C998="","",IFERROR(INDEX(Listes!$F$2:$F$21,MATCH(C998,Listes!$E$2:$E$21,0)),""))</f>
        <v/>
      </c>
    </row>
    <row r="999" customFormat="false" ht="15" hidden="false" customHeight="false" outlineLevel="0" collapsed="false">
      <c r="A999" s="8"/>
      <c r="B999" s="8"/>
      <c r="C999" s="8"/>
      <c r="D999" s="8"/>
      <c r="E999" s="8"/>
      <c r="F999" s="22" t="str">
        <f aca="false">IF(C999="","",IFERROR(INDEX(Listes!$F$2:$F$21,MATCH(C999,Listes!$E$2:$E$21,0)),""))</f>
        <v/>
      </c>
    </row>
    <row r="1000" customFormat="false" ht="15" hidden="false" customHeight="false" outlineLevel="0" collapsed="false">
      <c r="A1000" s="8"/>
      <c r="B1000" s="8"/>
      <c r="C1000" s="8"/>
      <c r="D1000" s="8"/>
      <c r="E1000" s="8"/>
      <c r="F1000" s="22" t="str">
        <f aca="false">IF(C1000="","",IFERROR(INDEX(Listes!$F$2:$F$21,MATCH(C1000,Listes!$E$2:$E$21,0)),""))</f>
        <v/>
      </c>
    </row>
    <row r="1001" customFormat="false" ht="15" hidden="false" customHeight="false" outlineLevel="0" collapsed="false">
      <c r="A1001" s="8"/>
      <c r="B1001" s="8"/>
      <c r="C1001" s="8"/>
      <c r="D1001" s="8"/>
      <c r="E1001" s="8"/>
      <c r="F1001" s="22" t="str">
        <f aca="false">IF(C1001="","",IFERROR(INDEX(Listes!$F$2:$F$21,MATCH(C1001,Listes!$E$2:$E$21,0)),""))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60"/>
    <col collapsed="false" customWidth="true" hidden="false" outlineLevel="0" max="6" min="4" style="0" width="13"/>
  </cols>
  <sheetData>
    <row r="1" customFormat="false" ht="17.35" hidden="false" customHeight="false" outlineLevel="0" collapsed="false">
      <c r="A1" s="5" t="s">
        <v>500</v>
      </c>
    </row>
    <row r="2" customFormat="false" ht="15" hidden="false" customHeight="false" outlineLevel="0" collapsed="false">
      <c r="A2" s="6" t="s">
        <v>501</v>
      </c>
    </row>
    <row r="3" customFormat="false" ht="15" hidden="false" customHeight="false" outlineLevel="0" collapsed="false">
      <c r="D3" s="23" t="s">
        <v>502</v>
      </c>
      <c r="E3" s="23" t="s">
        <v>503</v>
      </c>
      <c r="F3" s="23" t="s">
        <v>504</v>
      </c>
    </row>
    <row r="4" customFormat="false" ht="15" hidden="false" customHeight="false" outlineLevel="0" collapsed="false">
      <c r="A4" s="7" t="s">
        <v>17</v>
      </c>
      <c r="B4" s="7" t="s">
        <v>505</v>
      </c>
      <c r="C4" s="7" t="s">
        <v>506</v>
      </c>
      <c r="D4" s="7" t="s">
        <v>502</v>
      </c>
      <c r="E4" s="7" t="s">
        <v>503</v>
      </c>
      <c r="F4" s="7" t="s">
        <v>504</v>
      </c>
    </row>
    <row r="5" customFormat="false" ht="30" hidden="false" customHeight="true" outlineLevel="0" collapsed="false">
      <c r="A5" s="8" t="n">
        <v>1</v>
      </c>
      <c r="B5" s="39" t="s">
        <v>507</v>
      </c>
      <c r="C5" s="39" t="s">
        <v>508</v>
      </c>
      <c r="D5" s="23"/>
      <c r="E5" s="23"/>
      <c r="F5" s="23"/>
    </row>
    <row r="6" customFormat="false" ht="30" hidden="false" customHeight="true" outlineLevel="0" collapsed="false">
      <c r="A6" s="8" t="n">
        <v>2</v>
      </c>
      <c r="B6" s="39" t="s">
        <v>509</v>
      </c>
      <c r="C6" s="39" t="s">
        <v>510</v>
      </c>
      <c r="D6" s="23"/>
      <c r="E6" s="23"/>
      <c r="F6" s="23"/>
    </row>
    <row r="7" customFormat="false" ht="30" hidden="false" customHeight="true" outlineLevel="0" collapsed="false">
      <c r="A7" s="8" t="n">
        <v>3</v>
      </c>
      <c r="B7" s="39" t="s">
        <v>511</v>
      </c>
      <c r="C7" s="39" t="s">
        <v>512</v>
      </c>
      <c r="D7" s="23"/>
      <c r="E7" s="23"/>
      <c r="F7" s="23"/>
    </row>
    <row r="8" customFormat="false" ht="30" hidden="false" customHeight="true" outlineLevel="0" collapsed="false">
      <c r="A8" s="8" t="n">
        <v>4</v>
      </c>
      <c r="B8" s="39" t="s">
        <v>513</v>
      </c>
      <c r="C8" s="39" t="s">
        <v>514</v>
      </c>
      <c r="D8" s="23"/>
      <c r="E8" s="23"/>
      <c r="F8" s="23"/>
    </row>
    <row r="9" customFormat="false" ht="30" hidden="false" customHeight="true" outlineLevel="0" collapsed="false">
      <c r="A9" s="8" t="n">
        <v>5</v>
      </c>
      <c r="B9" s="39" t="s">
        <v>515</v>
      </c>
      <c r="C9" s="39" t="s">
        <v>516</v>
      </c>
      <c r="D9" s="23"/>
      <c r="E9" s="23"/>
      <c r="F9" s="23"/>
    </row>
    <row r="10" customFormat="false" ht="30" hidden="false" customHeight="true" outlineLevel="0" collapsed="false">
      <c r="A10" s="8" t="n">
        <v>6</v>
      </c>
      <c r="B10" s="39" t="s">
        <v>517</v>
      </c>
      <c r="C10" s="39" t="s">
        <v>518</v>
      </c>
      <c r="D10" s="23"/>
      <c r="E10" s="23"/>
      <c r="F10" s="23"/>
    </row>
    <row r="11" customFormat="false" ht="30" hidden="false" customHeight="true" outlineLevel="0" collapsed="false">
      <c r="A11" s="8" t="n">
        <v>7</v>
      </c>
      <c r="B11" s="39" t="s">
        <v>519</v>
      </c>
      <c r="C11" s="39" t="s">
        <v>520</v>
      </c>
      <c r="D11" s="23"/>
      <c r="E11" s="23"/>
      <c r="F11" s="23"/>
    </row>
    <row r="12" customFormat="false" ht="30" hidden="false" customHeight="true" outlineLevel="0" collapsed="false">
      <c r="A12" s="8" t="n">
        <v>8</v>
      </c>
      <c r="B12" s="39" t="s">
        <v>521</v>
      </c>
      <c r="C12" s="39" t="s">
        <v>522</v>
      </c>
      <c r="D12" s="23"/>
      <c r="E12" s="23"/>
      <c r="F12" s="23"/>
    </row>
    <row r="13" customFormat="false" ht="30" hidden="false" customHeight="true" outlineLevel="0" collapsed="false">
      <c r="A13" s="8" t="n">
        <v>9</v>
      </c>
      <c r="B13" s="39" t="s">
        <v>523</v>
      </c>
      <c r="C13" s="39" t="s">
        <v>524</v>
      </c>
      <c r="D13" s="23"/>
      <c r="E13" s="23"/>
      <c r="F13" s="23"/>
    </row>
    <row r="14" customFormat="false" ht="30" hidden="false" customHeight="true" outlineLevel="0" collapsed="false">
      <c r="A14" s="8" t="n">
        <v>10</v>
      </c>
      <c r="B14" s="39" t="s">
        <v>525</v>
      </c>
      <c r="C14" s="39" t="s">
        <v>526</v>
      </c>
      <c r="D14" s="23"/>
      <c r="E14" s="23"/>
      <c r="F14" s="23"/>
    </row>
    <row r="15" customFormat="false" ht="30" hidden="false" customHeight="true" outlineLevel="0" collapsed="false">
      <c r="A15" s="8" t="n">
        <v>11</v>
      </c>
      <c r="B15" s="39" t="s">
        <v>527</v>
      </c>
      <c r="C15" s="39" t="s">
        <v>528</v>
      </c>
      <c r="D15" s="23"/>
      <c r="E15" s="23"/>
      <c r="F15" s="23"/>
    </row>
    <row r="16" customFormat="false" ht="30" hidden="false" customHeight="true" outlineLevel="0" collapsed="false">
      <c r="A16" s="8" t="n">
        <v>12</v>
      </c>
      <c r="B16" s="39" t="s">
        <v>529</v>
      </c>
      <c r="C16" s="39" t="s">
        <v>530</v>
      </c>
      <c r="D16" s="23"/>
      <c r="E16" s="23"/>
      <c r="F16" s="23"/>
    </row>
    <row r="18" customFormat="false" ht="15" hidden="false" customHeight="false" outlineLevel="0" collapsed="false">
      <c r="B18" s="16" t="s">
        <v>531</v>
      </c>
      <c r="D18" s="40" t="n">
        <f aca="false">COUNTIF(D5:D16,"Oui")+0.5*COUNTIF(D5:D16,"Partiel")</f>
        <v>0</v>
      </c>
      <c r="E18" s="40" t="n">
        <f aca="false">COUNTIF(E5:E16,"Oui")+0.5*COUNTIF(E5:E16,"Partiel")</f>
        <v>0</v>
      </c>
      <c r="F18" s="40" t="n">
        <f aca="false">COUNTIF(F5:F16,"Oui")+0.5*COUNTIF(F5:F16,"Partiel")</f>
        <v>0</v>
      </c>
    </row>
  </sheetData>
  <dataValidations count="1">
    <dataValidation allowBlank="true" errorStyle="stop" operator="between" showDropDown="false" showErrorMessage="false" showInputMessage="false" sqref="D5:F16" type="list">
      <formula1>Listes!$I$2:$I$4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"/>
    <col collapsed="false" customWidth="true" hidden="false" outlineLevel="0" max="3" min="3" style="0" width="28"/>
    <col collapsed="false" customWidth="true" hidden="false" outlineLevel="0" max="5" min="4" style="0" width="13"/>
    <col collapsed="false" customWidth="true" hidden="false" outlineLevel="0" max="6" min="6" style="0" width="40"/>
    <col collapsed="false" customWidth="true" hidden="false" outlineLevel="0" max="7" min="7" style="0" width="14"/>
    <col collapsed="false" customWidth="true" hidden="false" outlineLevel="0" max="9" min="8" style="0" width="10"/>
  </cols>
  <sheetData>
    <row r="1" customFormat="false" ht="15" hidden="false" customHeight="false" outlineLevel="0" collapsed="false">
      <c r="A1" s="7" t="s">
        <v>119</v>
      </c>
      <c r="B1" s="7"/>
      <c r="C1" s="7" t="s">
        <v>532</v>
      </c>
      <c r="D1" s="7" t="s">
        <v>51</v>
      </c>
      <c r="E1" s="7" t="s">
        <v>125</v>
      </c>
      <c r="F1" s="7" t="s">
        <v>381</v>
      </c>
      <c r="G1" s="7" t="s">
        <v>533</v>
      </c>
      <c r="H1" s="7" t="s">
        <v>65</v>
      </c>
      <c r="I1" s="7" t="s">
        <v>534</v>
      </c>
    </row>
    <row r="2" customFormat="false" ht="15" hidden="false" customHeight="false" outlineLevel="0" collapsed="false">
      <c r="A2" s="8" t="s">
        <v>131</v>
      </c>
      <c r="C2" s="8" t="s">
        <v>137</v>
      </c>
      <c r="D2" s="22" t="n">
        <f aca="false">COUNTIF(Registre!$G$2:$G$1001,C2)</f>
        <v>159</v>
      </c>
      <c r="E2" s="8" t="s">
        <v>138</v>
      </c>
      <c r="F2" s="8" t="s">
        <v>535</v>
      </c>
      <c r="G2" s="41" t="n">
        <v>6.2</v>
      </c>
      <c r="H2" s="8" t="s">
        <v>74</v>
      </c>
      <c r="I2" s="8" t="s">
        <v>536</v>
      </c>
    </row>
    <row r="3" customFormat="false" ht="15" hidden="false" customHeight="false" outlineLevel="0" collapsed="false">
      <c r="A3" s="8" t="s">
        <v>142</v>
      </c>
      <c r="C3" s="8" t="s">
        <v>144</v>
      </c>
      <c r="D3" s="22" t="n">
        <f aca="false">COUNTIF(Registre!$G$2:$G$1001,C3)</f>
        <v>14</v>
      </c>
      <c r="E3" s="8" t="s">
        <v>160</v>
      </c>
      <c r="F3" s="8" t="s">
        <v>537</v>
      </c>
      <c r="G3" s="41" t="n">
        <v>78</v>
      </c>
      <c r="H3" s="8" t="s">
        <v>77</v>
      </c>
      <c r="I3" s="8" t="s">
        <v>538</v>
      </c>
    </row>
    <row r="4" customFormat="false" ht="15" hidden="false" customHeight="false" outlineLevel="0" collapsed="false">
      <c r="A4" s="8" t="s">
        <v>147</v>
      </c>
      <c r="C4" s="8" t="s">
        <v>539</v>
      </c>
      <c r="D4" s="22" t="n">
        <f aca="false">COUNTIF(Registre!$G$2:$G$1001,C4)</f>
        <v>0</v>
      </c>
      <c r="E4" s="8" t="s">
        <v>200</v>
      </c>
      <c r="F4" s="8" t="s">
        <v>540</v>
      </c>
      <c r="G4" s="41" t="n">
        <v>18.5</v>
      </c>
      <c r="H4" s="8" t="s">
        <v>85</v>
      </c>
      <c r="I4" s="8" t="s">
        <v>541</v>
      </c>
    </row>
    <row r="5" customFormat="false" ht="15" hidden="false" customHeight="false" outlineLevel="0" collapsed="false">
      <c r="C5" s="8" t="s">
        <v>156</v>
      </c>
      <c r="D5" s="22" t="n">
        <f aca="false">COUNTIF(Registre!$G$2:$G$1001,C5)</f>
        <v>6</v>
      </c>
    </row>
    <row r="6" customFormat="false" ht="15" hidden="false" customHeight="false" outlineLevel="0" collapsed="false">
      <c r="C6" s="8" t="s">
        <v>134</v>
      </c>
      <c r="D6" s="22" t="n">
        <f aca="false">COUNTIF(Registre!$G$2:$G$1001,C6)</f>
        <v>7</v>
      </c>
    </row>
    <row r="7" customFormat="false" ht="15" hidden="false" customHeight="false" outlineLevel="0" collapsed="false">
      <c r="C7" s="8" t="s">
        <v>149</v>
      </c>
      <c r="D7" s="22" t="n">
        <f aca="false">COUNTIF(Registre!$G$2:$G$1001,C7)</f>
        <v>9</v>
      </c>
    </row>
    <row r="8" customFormat="false" ht="15" hidden="false" customHeight="false" outlineLevel="0" collapsed="false">
      <c r="C8" s="8" t="s">
        <v>234</v>
      </c>
      <c r="D8" s="22" t="n">
        <f aca="false">COUNTIF(Registre!$G$2:$G$1001,C8)</f>
        <v>1</v>
      </c>
    </row>
    <row r="9" customFormat="false" ht="15" hidden="false" customHeight="false" outlineLevel="0" collapsed="false">
      <c r="C9" s="8" t="s">
        <v>174</v>
      </c>
      <c r="D9" s="22" t="n">
        <f aca="false">COUNTIF(Registre!$G$2:$G$1001,C9)</f>
        <v>1</v>
      </c>
    </row>
    <row r="10" customFormat="false" ht="15" hidden="false" customHeight="false" outlineLevel="0" collapsed="false">
      <c r="C10" s="8"/>
      <c r="D10" s="22" t="str">
        <f aca="false">IF(C10="","",COUNTIF(Registre!$G$2:$G$1001,C10))</f>
        <v/>
      </c>
    </row>
    <row r="11" customFormat="false" ht="15" hidden="false" customHeight="false" outlineLevel="0" collapsed="false">
      <c r="C11" s="8"/>
      <c r="D11" s="22" t="str">
        <f aca="false">IF(C11="","",COUNTIF(Registre!$G$2:$G$1001,C11))</f>
        <v/>
      </c>
    </row>
    <row r="12" customFormat="false" ht="15" hidden="false" customHeight="false" outlineLevel="0" collapsed="false">
      <c r="C12" s="8"/>
      <c r="D12" s="22" t="str">
        <f aca="false">IF(C12="","",COUNTIF(Registre!$G$2:$G$1001,C12))</f>
        <v/>
      </c>
    </row>
    <row r="13" customFormat="false" ht="15" hidden="false" customHeight="false" outlineLevel="0" collapsed="false">
      <c r="C13" s="8"/>
      <c r="D13" s="22" t="str">
        <f aca="false">IF(C13="","",COUNTIF(Registre!$G$2:$G$1001,C13))</f>
        <v/>
      </c>
    </row>
    <row r="14" customFormat="false" ht="15" hidden="false" customHeight="false" outlineLevel="0" collapsed="false">
      <c r="C14" s="8"/>
      <c r="D14" s="22" t="str">
        <f aca="false">IF(C14="","",COUNTIF(Registre!$G$2:$G$1001,C14))</f>
        <v/>
      </c>
    </row>
    <row r="15" customFormat="false" ht="15" hidden="false" customHeight="false" outlineLevel="0" collapsed="false">
      <c r="C15" s="8"/>
      <c r="D15" s="22" t="str">
        <f aca="false">IF(C15="","",COUNTIF(Registre!$G$2:$G$1001,C15))</f>
        <v/>
      </c>
    </row>
    <row r="16" customFormat="false" ht="15" hidden="false" customHeight="false" outlineLevel="0" collapsed="false">
      <c r="C16" s="8"/>
      <c r="D16" s="22" t="str">
        <f aca="false">IF(C16="","",COUNTIF(Registre!$G$2:$G$1001,C16))</f>
        <v/>
      </c>
    </row>
    <row r="17" customFormat="false" ht="15" hidden="false" customHeight="false" outlineLevel="0" collapsed="false">
      <c r="C17" s="8"/>
      <c r="D17" s="22" t="str">
        <f aca="false">IF(C17="","",COUNTIF(Registre!$G$2:$G$1001,C17))</f>
        <v/>
      </c>
    </row>
    <row r="18" customFormat="false" ht="15" hidden="false" customHeight="false" outlineLevel="0" collapsed="false">
      <c r="C18" s="8"/>
      <c r="D18" s="22" t="str">
        <f aca="false">IF(C18="","",COUNTIF(Registre!$G$2:$G$1001,C18))</f>
        <v/>
      </c>
    </row>
    <row r="19" customFormat="false" ht="15" hidden="false" customHeight="false" outlineLevel="0" collapsed="false">
      <c r="C19" s="8"/>
      <c r="D19" s="22" t="str">
        <f aca="false">IF(C19="","",COUNTIF(Registre!$G$2:$G$1001,C19))</f>
        <v/>
      </c>
    </row>
    <row r="20" customFormat="false" ht="15" hidden="false" customHeight="false" outlineLevel="0" collapsed="false">
      <c r="C20" s="8"/>
      <c r="D20" s="22" t="str">
        <f aca="false">IF(C20="","",COUNTIF(Registre!$G$2:$G$1001,C20))</f>
        <v/>
      </c>
    </row>
    <row r="21" customFormat="false" ht="15" hidden="false" customHeight="false" outlineLevel="0" collapsed="false">
      <c r="C21" s="8"/>
      <c r="D21" s="22" t="str">
        <f aca="false">IF(C21="","",COUNTIF(Registre!$G$2:$G$1001,C21))</f>
        <v/>
      </c>
    </row>
    <row r="23" customFormat="false" ht="15" hidden="false" customHeight="false" outlineLevel="0" collapsed="false">
      <c r="C23" s="6" t="s">
        <v>542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2026-10-20T14:20:54Z</dcterms:created>
  <dc:creator>openpyxl</dc:creator>
  <dc:description/>
  <dc:language>en-US</dc:language>
  <cp:lastModifiedBy/>
  <dcterms:modified xsi:type="dcterms:W3CDTF">2026-10-20T14:20:55Z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